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21630" windowHeight="4815"/>
  </bookViews>
  <sheets>
    <sheet name="Hoja1" sheetId="1" r:id="rId1"/>
  </sheets>
  <externalReferences>
    <externalReference r:id="rId2"/>
  </externalReferences>
  <definedNames>
    <definedName name="_xlnm.Print_Area" localSheetId="0">Hoja1!$A$1:$H$689</definedName>
  </definedNames>
  <calcPr calcId="145621"/>
</workbook>
</file>

<file path=xl/calcChain.xml><?xml version="1.0" encoding="utf-8"?>
<calcChain xmlns="http://schemas.openxmlformats.org/spreadsheetml/2006/main">
  <c r="C415" i="1" l="1"/>
  <c r="F369" i="1" l="1"/>
  <c r="F346" i="1"/>
  <c r="E322" i="1"/>
  <c r="D322" i="1"/>
  <c r="F321" i="1"/>
  <c r="F320" i="1"/>
  <c r="F300" i="1"/>
  <c r="E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322" i="1" l="1"/>
  <c r="F279" i="1"/>
  <c r="C223" i="1" l="1"/>
  <c r="C220" i="1"/>
  <c r="C219" i="1"/>
  <c r="C218" i="1"/>
  <c r="C217" i="1"/>
  <c r="C216" i="1"/>
  <c r="C215" i="1"/>
  <c r="C214" i="1"/>
  <c r="C212" i="1"/>
  <c r="C208" i="1"/>
  <c r="C207" i="1"/>
  <c r="C205" i="1"/>
  <c r="C204" i="1"/>
  <c r="C203" i="1"/>
  <c r="C186" i="1"/>
  <c r="C185" i="1"/>
  <c r="C184" i="1"/>
  <c r="C183" i="1"/>
  <c r="C182" i="1"/>
  <c r="C181" i="1"/>
  <c r="C180" i="1"/>
  <c r="C179" i="1"/>
  <c r="C178" i="1"/>
  <c r="C177" i="1"/>
</calcChain>
</file>

<file path=xl/sharedStrings.xml><?xml version="1.0" encoding="utf-8"?>
<sst xmlns="http://schemas.openxmlformats.org/spreadsheetml/2006/main" count="1237" uniqueCount="450">
  <si>
    <t>1- PRESENTACIÓN</t>
  </si>
  <si>
    <r>
      <t xml:space="preserve">Institución: </t>
    </r>
    <r>
      <rPr>
        <sz val="11"/>
        <color theme="1"/>
        <rFont val="Calibri"/>
        <family val="2"/>
        <scheme val="minor"/>
      </rPr>
      <t>SECRETARIA DE EMERGENCIA NACIONAL</t>
    </r>
  </si>
  <si>
    <t>Gestionar y reducir integralmente los riesgos de desastres en el Paraguay, mediente el  diseño y la ejecución de  políticas, planes, programas y proyectos sumando a  instituciones públicas, privadas, gobiernos subnacionales y comunidades, a fin de desarrollar,  fortalecer y aumentar  de capacidades de gestión y reducción de riesgo de las comunidades, las organizaciones y la sociedad en general a traves de la  educación, comunicación, participación ciudadana, gestión del conocimiento y tecnología, en articulación con países, socios humanitarios y  plataformas nacionales y regionales; en el marco del desarrollo sostenible, con profesionalidad, transparencia y rendición de cuentas.</t>
  </si>
  <si>
    <t>Qué es la institución</t>
  </si>
  <si>
    <t>La Secretaria de Emergencia Nacional es una Secretaria dependiente de la Presidencia de la Republica, creada por la Ley 2615/05  y que tiene  por objeto primordial prevenir y  contrarrestar los efectos de las emergencias y  los desastres originados por los agentes de la naturaleza o de cualquier otro origen, como asimismo promover, coordinar y orientar las actividades de las instituciones públicas, departamentales, municipales y privadas destinadas a la prevención, mitigación, respuesta, rehabilitación y reconstrucción de las comunidades afectadas por situaciones de emergencia o desastre.</t>
  </si>
  <si>
    <t>2-Presentación del CRCC.</t>
  </si>
  <si>
    <t>Nro.</t>
  </si>
  <si>
    <t>Dependencia</t>
  </si>
  <si>
    <t>Responsable</t>
  </si>
  <si>
    <t>Cargo que Ocupa</t>
  </si>
  <si>
    <t>evidencia (link)</t>
  </si>
  <si>
    <t>Gabinete</t>
  </si>
  <si>
    <t>Ing. Miguel Kurita</t>
  </si>
  <si>
    <t>Jefe de Gabinete</t>
  </si>
  <si>
    <t>Secretaria General</t>
  </si>
  <si>
    <t>Abog. María del Pilar Cantero</t>
  </si>
  <si>
    <t>Secretaria General de la Institución</t>
  </si>
  <si>
    <t xml:space="preserve">Dirección General de Anticorrupción </t>
  </si>
  <si>
    <t>Abog. Raymond Crechi Della Loggia</t>
  </si>
  <si>
    <t>Director General</t>
  </si>
  <si>
    <t>Dirección General de Administración y Finanzas</t>
  </si>
  <si>
    <t>Ing. María Elena Muñoz de Jolay</t>
  </si>
  <si>
    <t>Directora General</t>
  </si>
  <si>
    <t xml:space="preserve">Dirección de Comunicaciones e Información Pública </t>
  </si>
  <si>
    <t>Sr. Aldo Saldivar</t>
  </si>
  <si>
    <t>Director</t>
  </si>
  <si>
    <t>Dirección de Auditoria Interna</t>
  </si>
  <si>
    <t>Lic. Elvira Centurión</t>
  </si>
  <si>
    <t>Directora</t>
  </si>
  <si>
    <t>Dirección de Planificación y Sistematización</t>
  </si>
  <si>
    <t>Sra. Ofelia Insaurralde</t>
  </si>
  <si>
    <t>3- Plan de Rendición de Cuentas</t>
  </si>
  <si>
    <t>3.1. Resolución de Aprobación y Anexo de Plan de Rendición de Cuentas</t>
  </si>
  <si>
    <t>RESOLUCIÓN</t>
  </si>
  <si>
    <t>https://www.sen.gov.py/application/files/9615/9492/3261/Resolucion_SEN_333_Aprobacion_Manual.pdf</t>
  </si>
  <si>
    <t>ANEXO</t>
  </si>
  <si>
    <t>https://www.sen.gov.py/application/files/5215/9469/1476/SEN-Manual_RCC.pdf</t>
  </si>
  <si>
    <t>3.2 Plan de Rendición de Cuentas.</t>
  </si>
  <si>
    <t>Priorización</t>
  </si>
  <si>
    <t>Tema / Descripción</t>
  </si>
  <si>
    <t>Vinculación POI, PEI, PND, ODS.</t>
  </si>
  <si>
    <t>Justificaciones</t>
  </si>
  <si>
    <t xml:space="preserve">Evidencia </t>
  </si>
  <si>
    <t>link de acceso</t>
  </si>
  <si>
    <t>1°</t>
  </si>
  <si>
    <t>Gestionar y reducir integramente los riesgos de desastres en el Paraguay</t>
  </si>
  <si>
    <t>Se integra en el POI, se desarrolla en el PEI, incluye puntos específicos del PND y los ODS y se orienta al cumplimiento del Marco de Sendai para la Reducción del Riesgo de Desastres, aprobado por Decreto Nº 5965/2016.</t>
  </si>
  <si>
    <t>Marco legal institucional, la Política Nacional de GRRD y el Plan Nacional de Implementación del Marco de Sendai se elaboraron en procesos participativos</t>
  </si>
  <si>
    <t>Política Nacional de Gestión y Reducción de Riesgos, Plan Estratégico Institucional, Documento del PND, ODS 1, 11, 13; Decreto de aprobación del Marco de Sendai Nº 5965/2016</t>
  </si>
  <si>
    <t>https://www.sen.gov.py/application/files/8015/9188/4586/Politica_Nacional_de_Gestion_y_Reduccion_de_Riesgos__2018.pdf   https://www.sen.gov.py/application/files/4415/9188/0160/Plan_Estrategico_Institucional_SEN_2019-2023.pdf   https://www.sen.gov.py/application/files/3115/9188/0841/Marco_de_Sendai_2015-2030_-_final_oficial.pdf  https://www.sen.gov.py/application/files/3615/9301/0324/Decreto_5965_Marco_de_Sendai.pdf</t>
  </si>
  <si>
    <t>2°</t>
  </si>
  <si>
    <t>Profesionalidad, transparencia y rendición de cuentas</t>
  </si>
  <si>
    <t>Se integra a la Misión Visión Institucionales, Política Nacional de Gestión y Reducción de Riesgos de Desastres, al Plan Estratégico Institucional, Manual de Rendición de Cuentas y transversaliza la acción institucional</t>
  </si>
  <si>
    <t>Disposiciones legales vigentes</t>
  </si>
  <si>
    <t>Documentos citados</t>
  </si>
  <si>
    <t>https://www.sen.gov.py/application/files/8015/9188/4586/Politica_Nacional_de_Gestion_y_Reduccion_de_Riesgos__2018.pdf   https://www.sen.gov.py/application/files/5215/9469/1476/SEN-Manual_RCC.pdf    https://www.sen.gov.py/application/files/4415/9188/0160/Plan_Estrategico_Institucional_SEN_2019-2023.pdf</t>
  </si>
  <si>
    <t>4-Gestión Institucional</t>
  </si>
  <si>
    <t>4.1 Nivel de Cumplimiento  de Minimo de Información Disponible - Transparencia Activa Ley 5189 /14</t>
  </si>
  <si>
    <t>Mes</t>
  </si>
  <si>
    <t>Nivel de Cumplimiento (%)</t>
  </si>
  <si>
    <t>Enlace de la SFP</t>
  </si>
  <si>
    <t>https://www.sen.gov.py/application/files/7515/9490/7717/5189_Enero_2020.pdf</t>
  </si>
  <si>
    <t>Abril</t>
  </si>
  <si>
    <t>Mayo</t>
  </si>
  <si>
    <t>Junio</t>
  </si>
  <si>
    <t>4.2 Nivel de Cumplimiento  de Minimo de Información Disponible - Transparencia Activa Ley 5282/14</t>
  </si>
  <si>
    <t>Enlace SENAC</t>
  </si>
  <si>
    <t> https://bit.ly/panel-transparencia-senacpy</t>
  </si>
  <si>
    <t>4.3 Nivel de Cumplimiento de Respuestas a Consultas Ciudadanas - Transparencia Pasiva Ley N° 5282/14</t>
  </si>
  <si>
    <t>Cantidad de Consultas</t>
  </si>
  <si>
    <t xml:space="preserve">Respondidos </t>
  </si>
  <si>
    <t xml:space="preserve">No Respondidos </t>
  </si>
  <si>
    <t>Enlace Ministerio de Justicia</t>
  </si>
  <si>
    <t>4.4 Proyectos y Programas Ejecutados a la fecha del Informe</t>
  </si>
  <si>
    <t>N° proyecto</t>
  </si>
  <si>
    <t>Descripción</t>
  </si>
  <si>
    <t>Objetivo</t>
  </si>
  <si>
    <t>Metas</t>
  </si>
  <si>
    <t>Población Beneficiaria</t>
  </si>
  <si>
    <t>Valor de Inversión</t>
  </si>
  <si>
    <t>Porcentaje de Ejecución</t>
  </si>
  <si>
    <t>Evidencias</t>
  </si>
  <si>
    <t xml:space="preserve">Subsidio para bonos alimenticios a familias </t>
  </si>
  <si>
    <t>4.5 Proyectos y Programas no Ejecutados.</t>
  </si>
  <si>
    <t>N°</t>
  </si>
  <si>
    <t>Financieras</t>
  </si>
  <si>
    <t>De Gestión</t>
  </si>
  <si>
    <t>Externas</t>
  </si>
  <si>
    <t>TODOS LOS PROGRAMAS Y PROYECTOS SE ENCUENTRAN EN EJECUCIÓN A LA FECHA</t>
  </si>
  <si>
    <t>4.6 Servicios o Productos Misionales.</t>
  </si>
  <si>
    <t>Resultados Logrados</t>
  </si>
  <si>
    <t>Evidencia (Informe de Avance de Metas - SPR)</t>
  </si>
  <si>
    <t>Asistencia a familias afectadas por eventos que generan daños y pérdidas</t>
  </si>
  <si>
    <t>Paliar el sufirmiento humano de personas afectadas por situaciones de emergencia o desastres</t>
  </si>
  <si>
    <t>Se informa sobre lo actuado</t>
  </si>
  <si>
    <t>Subsidio para bonos alimenticios</t>
  </si>
  <si>
    <t>Apoyo para seguridad alimentaria en carácter de urgencia para el sector
mayormente afectado en su economía de subsistencia, como consecuencia de las medidas adoptadas en el marco de la Emergencia Sanitaria por la expansión del Coronavirus (COVID-19).</t>
  </si>
  <si>
    <t xml:space="preserve"> ---- </t>
  </si>
  <si>
    <t>4.7 Contrataciones realizadas</t>
  </si>
  <si>
    <t>ID</t>
  </si>
  <si>
    <t>Objeto</t>
  </si>
  <si>
    <t>Valor del Contrato</t>
  </si>
  <si>
    <t>Proveedor Adjudicado</t>
  </si>
  <si>
    <t>Estado (Ejecución - Finiquitado)</t>
  </si>
  <si>
    <t>Enlace DNCP</t>
  </si>
  <si>
    <t>En ejecucion</t>
  </si>
  <si>
    <t>https://www.contrataciones.gov.py/buscador/licitaciones.html</t>
  </si>
  <si>
    <t>Finiquitado</t>
  </si>
  <si>
    <t>Emporio Ferreteria SRL</t>
  </si>
  <si>
    <t>Automotive SAIE</t>
  </si>
  <si>
    <t>Servicio de Fumigacion</t>
  </si>
  <si>
    <t>JD Servicios de Jorge Arguello</t>
  </si>
  <si>
    <t>Servicio de TV por Cable</t>
  </si>
  <si>
    <t>Telecel SA</t>
  </si>
  <si>
    <t>Servicio de Telefonia Movil</t>
  </si>
  <si>
    <t>Adquisicion de Servilletas de Mano</t>
  </si>
  <si>
    <t>RPM Distrib. De Evelyn Kisser</t>
  </si>
  <si>
    <t>Via FONDO NACIONAL DE EMERGENCIA</t>
  </si>
  <si>
    <t>Alquiler de predios varios para depositos  COE -SEN</t>
  </si>
  <si>
    <t>Nelson Haedo V.</t>
  </si>
  <si>
    <t>Gical SA</t>
  </si>
  <si>
    <t>Trans Yogapo SA</t>
  </si>
  <si>
    <t>Fone N°01/2020</t>
  </si>
  <si>
    <t>Adquisicion de Alimentos Tipo A y B</t>
  </si>
  <si>
    <t>Proin SA</t>
  </si>
  <si>
    <t>Samal SRL</t>
  </si>
  <si>
    <t>Tara SA</t>
  </si>
  <si>
    <t>Marchela SA</t>
  </si>
  <si>
    <t>Tres Reyes SA</t>
  </si>
  <si>
    <t>Beltrom SA</t>
  </si>
  <si>
    <t>Grimex SA</t>
  </si>
  <si>
    <t xml:space="preserve">Adquisicion de Alimentos Tipo A </t>
  </si>
  <si>
    <t>M&amp;F SA</t>
  </si>
  <si>
    <t>Marilia Ind. SRL</t>
  </si>
  <si>
    <t>Fone N°05/2020</t>
  </si>
  <si>
    <t xml:space="preserve">Adquisicion de Alimentos </t>
  </si>
  <si>
    <t>Tack SA</t>
  </si>
  <si>
    <t>Disco SA</t>
  </si>
  <si>
    <t>A&amp;M SA</t>
  </si>
  <si>
    <t>Alberto Giles SA</t>
  </si>
  <si>
    <t>Innovali SA</t>
  </si>
  <si>
    <t>ContiParaguay SA</t>
  </si>
  <si>
    <t>Fone N°07/2020</t>
  </si>
  <si>
    <t>Adquisicion de leche liquida y Chocolate en Polvo (ollas populares)</t>
  </si>
  <si>
    <t>Comvence SA</t>
  </si>
  <si>
    <t>El Castillo SA</t>
  </si>
  <si>
    <t>Rubro</t>
  </si>
  <si>
    <t>Sub-rubros</t>
  </si>
  <si>
    <t>Saldos</t>
  </si>
  <si>
    <t>Evidencia (Enlace Ley 5189)</t>
  </si>
  <si>
    <t>Sueldos</t>
  </si>
  <si>
    <t>Gastos de Representación</t>
  </si>
  <si>
    <t>Aguinaldo</t>
  </si>
  <si>
    <t>Remuneración Extraordinaria</t>
  </si>
  <si>
    <t>Remuneración Adicional</t>
  </si>
  <si>
    <t>Subsidio Familiar</t>
  </si>
  <si>
    <t>Bonificaciones y Gratificaciones</t>
  </si>
  <si>
    <t>Gratificaciones por Servicios Especiales</t>
  </si>
  <si>
    <t>Jornales</t>
  </si>
  <si>
    <t>Honorarios</t>
  </si>
  <si>
    <t>Otros Gastos del Personal</t>
  </si>
  <si>
    <t>4.9 Fortalecimiento Institucional</t>
  </si>
  <si>
    <t>Descripción del Fortalecimiento</t>
  </si>
  <si>
    <t>Costo de Inversión Gs.</t>
  </si>
  <si>
    <t>Descripción del Beneficio</t>
  </si>
  <si>
    <t>Evidencia (link)</t>
  </si>
  <si>
    <t>MES DE ENERO/2020</t>
  </si>
  <si>
    <t>SIN MOVIMIENTO</t>
  </si>
  <si>
    <t>BIENES</t>
  </si>
  <si>
    <t>https://www.sen.gov.py/application/files/7315/9519/5343/1FC4_ENERO_2020_SM.pdf</t>
  </si>
  <si>
    <t>MES DE FEBRERO/2020</t>
  </si>
  <si>
    <t>EQUIPOS DE COMUNICACIÓN Y HERRAMIENTAS Y EQUIPOS VARIOS</t>
  </si>
  <si>
    <t>https://www.sen.gov.py/application/files/4915/9519/5453/2FC4_FEBRERO_2020.pdf</t>
  </si>
  <si>
    <t>MES DE MARZO/2020</t>
  </si>
  <si>
    <t>HERRAMIENTAS Y EQUIPOS VARIOS</t>
  </si>
  <si>
    <t>https://www.sen.gov.py/application/files/5015/9519/5493/3FC4_MARZO_2020.pdf</t>
  </si>
  <si>
    <t>MES DE ABRIL/2020</t>
  </si>
  <si>
    <t>https://www.sen.gov.py/application/files/9615/9519/5548/4FC4_ABRIL_2020_SM.pdf</t>
  </si>
  <si>
    <t>MES DE MAYO/2020</t>
  </si>
  <si>
    <t>https://www.sen.gov.py/application/files/9215/9519/5700/5FC4_MAYO_2020.pdf</t>
  </si>
  <si>
    <t>MES DE JUNIO/2020</t>
  </si>
  <si>
    <t>https://www.sen.gov.py/application/files/9315/9519/5802/6FC4_JUNIO_2020_SM.pdf</t>
  </si>
  <si>
    <t>TOTAL</t>
  </si>
  <si>
    <t>5- Instancias de Participación Ciudadana</t>
  </si>
  <si>
    <t>5.1. Canales de Participación Ciudadana existentes a la fecha.</t>
  </si>
  <si>
    <t>Denominación</t>
  </si>
  <si>
    <t>Dependencia Responsable del Canal de Participación</t>
  </si>
  <si>
    <t>Evidencia (Página Web, Buzón de SQR, Etc.)</t>
  </si>
  <si>
    <t>PORTAL</t>
  </si>
  <si>
    <t>Consulta o Sugerencias a través del portal</t>
  </si>
  <si>
    <t>mesa de entrada</t>
  </si>
  <si>
    <t>https://www.sen.gov.py/index.php/contacto/reporte-o-sugerencias</t>
  </si>
  <si>
    <t>REDES SOCIALES</t>
  </si>
  <si>
    <t>Facebook oficial</t>
  </si>
  <si>
    <t>Direccion de Prensa</t>
  </si>
  <si>
    <t>https://es-la.facebook.com/SecretariadeEmergenciaNacionalParaguay/</t>
  </si>
  <si>
    <t>Twitter oficial</t>
  </si>
  <si>
    <t>https://twitter.com/senparaguay</t>
  </si>
  <si>
    <t>Instagram oficial</t>
  </si>
  <si>
    <t>CORREO INSTITUCIONAL</t>
  </si>
  <si>
    <t>Denuncias a través del portal</t>
  </si>
  <si>
    <t>Dirección de Anticorrupción</t>
  </si>
  <si>
    <t>https://www.sen.gov.py/index.php/transparencia/denuncias</t>
  </si>
  <si>
    <t>Solicitud de Información Pública</t>
  </si>
  <si>
    <t>Dirección de Información Pública</t>
  </si>
  <si>
    <t>https://www.sen.gov.py/index.php/transparencia/informacion-publica</t>
  </si>
  <si>
    <t>TELEFAX</t>
  </si>
  <si>
    <t>Telefax linea baja ofical</t>
  </si>
  <si>
    <t>Recepción</t>
  </si>
  <si>
    <t>(021)440-997/440-998</t>
  </si>
  <si>
    <t>5.2. Aportes y Mejoras resultantes de la Participación Ciudadana</t>
  </si>
  <si>
    <t>Propuesta de Mejora</t>
  </si>
  <si>
    <t>Canal Utilizado</t>
  </si>
  <si>
    <t>Acción o Medida tomada por OEE</t>
  </si>
  <si>
    <t>Evidencia</t>
  </si>
  <si>
    <t>Observaciones</t>
  </si>
  <si>
    <t>NO SE REGISTRAN PROPUESTAS DE MEJORAS RESULTANTES DE LA PARTICIPACIÓN CIUDADANA A LA FECHA</t>
  </si>
  <si>
    <t>5.3 Gestión de denuncias de corrupción</t>
  </si>
  <si>
    <t>Ticket Numero</t>
  </si>
  <si>
    <t>Fecha Ingreso</t>
  </si>
  <si>
    <t>Estado</t>
  </si>
  <si>
    <t xml:space="preserve">Reclamo para acreditacion en billetera electronica del subsidio del Programa Ñangareko </t>
  </si>
  <si>
    <t>DESESTIMADA</t>
  </si>
  <si>
    <t>http://www.denuncias.gov.py/ssps/</t>
  </si>
  <si>
    <t>6- Control Interno y Externo</t>
  </si>
  <si>
    <t>Informes de Auditorias Internas y Auditorías Externas en el Trimestre</t>
  </si>
  <si>
    <t>6.1- Auditorias Financieras</t>
  </si>
  <si>
    <t>Nro. de Informe</t>
  </si>
  <si>
    <t>Evidencia (Enlace Ley 5282/14)</t>
  </si>
  <si>
    <t>DAI 1/2020</t>
  </si>
  <si>
    <t>Ejecución Presupuestaria al 31/12/2019</t>
  </si>
  <si>
    <t>https://www.sen.gov.py/application/files/9715/9170/8100/DAI_No_01-2020.pdf</t>
  </si>
  <si>
    <t>DAI 3/2020</t>
  </si>
  <si>
    <t>https://www.sen.gov.py/application/files/3215/9170/8689/DAI_No_03-2020.pdf</t>
  </si>
  <si>
    <t>DAI 5/2020</t>
  </si>
  <si>
    <t>https://www.sen.gov.py/application/files/1915/9423/1505/Informe_DAI_No_05-2020.pdf</t>
  </si>
  <si>
    <t>DAI 7/2020</t>
  </si>
  <si>
    <t>Rubro 200 – Periodo 2019</t>
  </si>
  <si>
    <t>https://www.sen.gov.py/application/files/6015/9423/1858/Informe_DAI_No_07-2020.pdf</t>
  </si>
  <si>
    <t>6.2-Auditorias de Gestión</t>
  </si>
  <si>
    <t>DAI 4/2020</t>
  </si>
  <si>
    <t>Informe DAI N° 4/20 Viáticos – Febrero a Octubre 2019.</t>
  </si>
  <si>
    <t>https://www.sen.gov.py/application/files/7015/9170/8839/DAI_No_04-2020.pdf</t>
  </si>
  <si>
    <t>DAI 6/2020</t>
  </si>
  <si>
    <t>Rendición de Caja Chica de Marzo/2020 a Mayo/2020</t>
  </si>
  <si>
    <t>https://www.sen.gov.py/application/files/2415/9423/1691/Informe_DAI_No_06-2020.pdf</t>
  </si>
  <si>
    <t>6.3-Auditorías Externas</t>
  </si>
  <si>
    <t>6.4-Otros tipos de Auditoria</t>
  </si>
  <si>
    <t>DAI 2/2020</t>
  </si>
  <si>
    <t>Evaluación del Cumplimiento del Art. 41° de la Ley 2051/03” - Res. AGPE N° 84/19</t>
  </si>
  <si>
    <t>https://www.sen.gov.py/application/files/8415/9170/8356/DAI_No_02-2020.pdf</t>
  </si>
  <si>
    <t>DAI 8/2020</t>
  </si>
  <si>
    <t>Evaluacion Nivel de Madurez de la Implementación de MECIP 2015</t>
  </si>
  <si>
    <t>https://www.sen.gov.py/application/files/1415/9423/2044/Informe_DAI_No_08-2020.pdf</t>
  </si>
  <si>
    <t>6.5-Planes de Mejoramiento elaborados en el Trimestre</t>
  </si>
  <si>
    <t>Informe de referencia</t>
  </si>
  <si>
    <t>Evidencia (Adjuntar Documento)</t>
  </si>
  <si>
    <t>1</t>
  </si>
  <si>
    <t>Planes de Mejoramiento Institucional /2019 - Anexo el PMI</t>
  </si>
  <si>
    <t>https://www.sen.gov.py/application/files/8415/9467/7227/Plan_de_Mejoramiento_Institucional_Consolidado_2019.pdf</t>
  </si>
  <si>
    <t>2</t>
  </si>
  <si>
    <t>Plan de Mejoramiento Institucional Consolidado/2020 - Anexo el PMI</t>
  </si>
  <si>
    <t>https://www.sen.gov.py/application/files/9915/9467/7261/Plan_de_Mejoramiento_Institucional_Consolidado_2020.pdf</t>
  </si>
  <si>
    <t>7- Descripción cualitativa de logros alcanzados en el Semestre</t>
  </si>
  <si>
    <t>En el impacto de la Pandemia COVID-19 a partir de marzo de este año hasta la fecha, para ello ha realizado las siguientes acciones:</t>
  </si>
  <si>
    <r>
      <t xml:space="preserve">-  </t>
    </r>
    <r>
      <rPr>
        <b/>
        <sz val="11"/>
        <color theme="1"/>
        <rFont val="Calibri"/>
        <family val="2"/>
        <scheme val="minor"/>
      </rPr>
      <t>Monitoreo del clima y del río</t>
    </r>
    <r>
      <rPr>
        <sz val="11"/>
        <color theme="1"/>
        <rFont val="Calibri"/>
        <family val="2"/>
        <scheme val="minor"/>
      </rPr>
      <t xml:space="preserve"> en coordinación con DINAC-DMH, ANNP, Prefectura Naval, Medidas de preparación para enfrentar los eventos que generan daños y pérdidas, Coordinación institucional para la GRRD con instituciones públicas del nivel central y subnacional, sector privado y organizaciones de la sociedad civil;</t>
    </r>
  </si>
  <si>
    <r>
      <t xml:space="preserve">- </t>
    </r>
    <r>
      <rPr>
        <b/>
        <sz val="11"/>
        <color theme="1"/>
        <rFont val="Calibri"/>
        <family val="2"/>
        <scheme val="minor"/>
      </rPr>
      <t>Habilitación de albergue</t>
    </r>
    <r>
      <rPr>
        <sz val="11"/>
        <color theme="1"/>
        <rFont val="Calibri"/>
        <family val="2"/>
        <scheme val="minor"/>
      </rPr>
      <t xml:space="preserve"> para personas adultas en situación de calle en el marco del Operativo Invierno, con medidas de protección (bioseguridad) y distanciamiento social atendendiendo las recomendaciones del MSPBS;</t>
    </r>
  </si>
  <si>
    <r>
      <t xml:space="preserve">- </t>
    </r>
    <r>
      <rPr>
        <b/>
        <sz val="11"/>
        <color theme="1"/>
        <rFont val="Calibri"/>
        <family val="2"/>
        <scheme val="minor"/>
      </rPr>
      <t>Distribución de agua</t>
    </r>
    <r>
      <rPr>
        <sz val="11"/>
        <color theme="1"/>
        <rFont val="Calibri"/>
        <family val="2"/>
        <scheme val="minor"/>
      </rPr>
      <t xml:space="preserve"> segura a comunidades afectadas por la sequía en el Chaco Paraguayo, Implementación de Medidas de protección, en acciones de asistencia, en el marco de la declaración de emergencia sanitaria por COVID-19;</t>
    </r>
  </si>
  <si>
    <t>RENDICIÓN DE CUENTAS AL CIUDADANO</t>
  </si>
  <si>
    <t>Enero</t>
  </si>
  <si>
    <t>Febrero</t>
  </si>
  <si>
    <t>Marzo</t>
  </si>
  <si>
    <t>https://www.sen.gov.py/application/files/5415/9490/7730/5189_Febrero_2020.pdf</t>
  </si>
  <si>
    <t>https://www.sen.gov.py/application/files/1015/9490/7743/5189_Marzo_2020.pdf</t>
  </si>
  <si>
    <t>https://www.sen.gov.py/application/files/2115/9490/7758/5189_Abril_2020.pdf</t>
  </si>
  <si>
    <t>4.8 Ejecución Financiera</t>
  </si>
  <si>
    <t>09/04/20220</t>
  </si>
  <si>
    <t>29/05//2020</t>
  </si>
  <si>
    <t>Julio</t>
  </si>
  <si>
    <t>Agosto</t>
  </si>
  <si>
    <t>https://www.sfp.gov.py/sfp/archivos/documentos/Intermedio_Mayo_2020_7gml06b6.pdf</t>
  </si>
  <si>
    <t>https://www.sfp.gov.py/sfp/archivos/documentos/Intermedio_Junio_2020_w2yea6od.pdf</t>
  </si>
  <si>
    <t>https://www.sfp.gov.py/sfp/archivos/documentos/Intermedio_Julio_2020_8tjfhe1y.pdf</t>
  </si>
  <si>
    <t xml:space="preserve">Mayo </t>
  </si>
  <si>
    <t xml:space="preserve">Junio </t>
  </si>
  <si>
    <t>Rubro 100  - 2do. Semestre 2019</t>
  </si>
  <si>
    <t>Evaluación de la Administración de los Recursos de la Ley 6524/2020 (Res. AGPE N° 86-2020).</t>
  </si>
  <si>
    <t>DAI 10/2020</t>
  </si>
  <si>
    <t>Evaluación de la Administración de los Recursos Ley Nº 6524/2020 - Apoyo para la Seguridad Alimentaria "Ñangareko"</t>
  </si>
  <si>
    <t>DAI 12/2020</t>
  </si>
  <si>
    <t>Rubro 300 – Periodo 1er.Sem.2020</t>
  </si>
  <si>
    <t>DAI 13/2020</t>
  </si>
  <si>
    <t>https://www.sen.gov.py/application/files/1915/9672/3520/DAI_10-20-_Nangareko.pdf</t>
  </si>
  <si>
    <t>https://www.sen.gov.py/application/files/3015/9923/6855/DAI_12-2020.pdf</t>
  </si>
  <si>
    <t>https://www.sen.gov.py/application/files/8516/0225/9254/DAI_N_13-20_-_Programa_Nangareko.pdf</t>
  </si>
  <si>
    <t>DAI 11/2020</t>
  </si>
  <si>
    <t>Informe de Rendición de Cuentas de Caja Chica</t>
  </si>
  <si>
    <t>https://www.sen.gov.py/application/files/2615/9923/6815/DAI_11-2020.pdf</t>
  </si>
  <si>
    <t>Informe Final Resolución CGR N°626/19</t>
  </si>
  <si>
    <t>Auditoria Financiera y de Cumplimiento a la Secretaria de Emergencia Nacional - Periodo 2019</t>
  </si>
  <si>
    <t>https://www.contraloria.gov.py/index.php/actividades-de-control/informes-de-auditoria/category/1191-secretaria-de-emergencia-nacional</t>
  </si>
  <si>
    <t>DAI 9/2020</t>
  </si>
  <si>
    <t>Evaluación de la Administración de los Recursos Ley Nº 41 de la Ley 2051/03 " De Contrataciones Públicas"</t>
  </si>
  <si>
    <t>https://www.sen.gov.py/application/files/4915/9672/2772/DAI_09-20_Res._AGPE_84-19.pdf</t>
  </si>
  <si>
    <t>https://www.sen.gov.py/application/files/8716/0250/1938/Nota_UGPR_N_76-2020_Beneficiarios.pdf</t>
  </si>
  <si>
    <t>Se informa sobre lo actuado. * El mes de setiembre se encuentra pendiente</t>
  </si>
  <si>
    <r>
      <rPr>
        <b/>
        <sz val="11"/>
        <color theme="1"/>
        <rFont val="Calibri"/>
        <family val="2"/>
        <scheme val="minor"/>
      </rPr>
      <t xml:space="preserve">64.619 familias </t>
    </r>
    <r>
      <rPr>
        <sz val="11"/>
        <color theme="1"/>
        <rFont val="Calibri"/>
        <family val="2"/>
        <scheme val="minor"/>
      </rPr>
      <t>asistidas de enero a junio de 2020</t>
    </r>
  </si>
  <si>
    <r>
      <t>Carga en el Sistema de Planificación por Resultados (SPR) de la Secretaria Técnica de Planificación (STP).</t>
    </r>
    <r>
      <rPr>
        <sz val="11"/>
        <color rgb="FF0000FF"/>
        <rFont val="Calibri"/>
        <family val="2"/>
        <scheme val="minor"/>
      </rPr>
      <t>https://login.stp.gov.py/cas/login?service=https%3A%2F%2Fspr.stp.gov.py%2F</t>
    </r>
  </si>
  <si>
    <t>64.619 familias asistidas de enero a junio/2020</t>
  </si>
  <si>
    <t>48.080 familias asistidas de julio, agosto y setiembre/2020</t>
  </si>
  <si>
    <t>Serv.Mant.y Rep.de Vehiculos Varios</t>
  </si>
  <si>
    <t>Adquisicion de Accesorios Varios</t>
  </si>
  <si>
    <t>Adq.obsequios protocolares</t>
  </si>
  <si>
    <t>Articulos de Limpieza</t>
  </si>
  <si>
    <t>Adq. Servilleta seca manos</t>
  </si>
  <si>
    <t>Adq. Alcohol en gel</t>
  </si>
  <si>
    <t>Adquisicion de tapabocas KN 95</t>
  </si>
  <si>
    <t>Adquisicion de protector facial</t>
  </si>
  <si>
    <t>Taller Integral del Automotor de Gladys Moreno</t>
  </si>
  <si>
    <t>Taller DM de Diosnel Mongelos</t>
  </si>
  <si>
    <t>Condor SACI</t>
  </si>
  <si>
    <t>Five Brothers SRL</t>
  </si>
  <si>
    <t>Grabomix de Carlos Villalba</t>
  </si>
  <si>
    <t>Induclor SRL</t>
  </si>
  <si>
    <t>CGSS de Carlos Sanchez</t>
  </si>
  <si>
    <t>Abuelo Juan SRL</t>
  </si>
  <si>
    <t>Base Base SA</t>
  </si>
  <si>
    <t>Trovato CISA</t>
  </si>
  <si>
    <t>Delfin Ind.Com de Norma L.de Giacomi</t>
  </si>
  <si>
    <t>Ricsofan</t>
  </si>
  <si>
    <t>Dionicio Amarilla</t>
  </si>
  <si>
    <t>Fone /2020</t>
  </si>
  <si>
    <t>Fone N°08/2020</t>
  </si>
  <si>
    <t>Fone N°09/2020</t>
  </si>
  <si>
    <t>Fone N°12/2020</t>
  </si>
  <si>
    <t>Fone N°13/2020</t>
  </si>
  <si>
    <t>Urg.Impostergable</t>
  </si>
  <si>
    <t>Fone N°14/2020</t>
  </si>
  <si>
    <t>Fone N°16/2020</t>
  </si>
  <si>
    <t>Fone N°18/2020</t>
  </si>
  <si>
    <t>Adquisicion de Alimentos para Kit de tipo A y B</t>
  </si>
  <si>
    <t xml:space="preserve">Adquisicion de Alimentos para Kit de Tipo A </t>
  </si>
  <si>
    <t>Adquisicion de Alimentos para Kit de Tipo B</t>
  </si>
  <si>
    <t>Adquisicion de Tanques Metalicos c/ capac. Para 10,000 lts</t>
  </si>
  <si>
    <t>Adquisicion de Articulos para albergues</t>
  </si>
  <si>
    <t>Adquisicion de Leche entera liquida</t>
  </si>
  <si>
    <t>Adquisicion de Kit de Deteccion de Covid -19-PCR</t>
  </si>
  <si>
    <t>Servicios de Alquiler de Camiones Varios</t>
  </si>
  <si>
    <t>Adq. De bolsas p/ kit de alimentos Tipo A y B y Bolsas p/ basura</t>
  </si>
  <si>
    <t>Adquisicion de Articulos para albergues-II Llamado</t>
  </si>
  <si>
    <t>Proin SACEI</t>
  </si>
  <si>
    <t>Alberto Giles AgroExportadora CISA</t>
  </si>
  <si>
    <t>Distrimex SA</t>
  </si>
  <si>
    <t>Engineering SA</t>
  </si>
  <si>
    <t>Salotex SRL</t>
  </si>
  <si>
    <t>Biotec SA</t>
  </si>
  <si>
    <t>JPA Logistica  de Juan Pablo  Acosta</t>
  </si>
  <si>
    <t>RoltPlast SA</t>
  </si>
  <si>
    <r>
      <rPr>
        <b/>
        <sz val="11"/>
        <color theme="1"/>
        <rFont val="Calibri"/>
        <family val="2"/>
        <scheme val="minor"/>
      </rPr>
      <t xml:space="preserve">48.080 familias </t>
    </r>
    <r>
      <rPr>
        <sz val="11"/>
        <color theme="1"/>
        <rFont val="Calibri"/>
        <family val="2"/>
        <scheme val="minor"/>
      </rPr>
      <t>asistidas en julio  agosto  y setiembre de 2020</t>
    </r>
  </si>
  <si>
    <t>SERVICIOS BASICOS</t>
  </si>
  <si>
    <t>PASAJES Y VIATICOS</t>
  </si>
  <si>
    <t>GTOS.POR SERV. DE ASEO, MANT.Y REP.</t>
  </si>
  <si>
    <t>ALQUILERES Y DERECHOS</t>
  </si>
  <si>
    <t>SERVICIOS TECNICOS PROFESIONALES</t>
  </si>
  <si>
    <t>SERVICIO DE SEGURO MÉDICO</t>
  </si>
  <si>
    <t>SERVICIOS DE CEREMONIAL</t>
  </si>
  <si>
    <t>SERVICIOS DE CATERING</t>
  </si>
  <si>
    <t>SERVICIO DE CAPACITACION Y ADIESTRAMIENTO</t>
  </si>
  <si>
    <t>PRODUCTOS ALIMENTOS</t>
  </si>
  <si>
    <t>TEXTILES Y VESTUARIOS</t>
  </si>
  <si>
    <t>PRODUCTOS DE PAPEL CARTON E IMPRESOS</t>
  </si>
  <si>
    <t>BIENES DE CONSUMO DE OFICINAS E INSUM.</t>
  </si>
  <si>
    <t>PROD. E INSTR. QUIMICOS Y MEDICINALES</t>
  </si>
  <si>
    <t>COMBUSTIBLES Y LUBRICANTES</t>
  </si>
  <si>
    <t>OTROS BIENES DE CONSUMO</t>
  </si>
  <si>
    <t>ADQUISICION DE MAQ,EQUIPOS Y HERR.</t>
  </si>
  <si>
    <t>ADQ.DE EQUIPOS DE OFICINA Y COM.</t>
  </si>
  <si>
    <t>AP.A ENTID.C/ FINES SOCIALES O EMERGENCIA (FONE)</t>
  </si>
  <si>
    <t>AP.A ENTID.C/ FINES SOCIALES O EMERGENCIA (FONE) FF10</t>
  </si>
  <si>
    <t>BECAS</t>
  </si>
  <si>
    <t xml:space="preserve">SUBSIDIOS Y ASIST.SOCIAL A PERS.Y FLIAS </t>
  </si>
  <si>
    <t>PAGO IMP, TASAS, GTOS JUDIC. Y OTROS</t>
  </si>
  <si>
    <t>JULIO</t>
  </si>
  <si>
    <t>https://informacionpublica.paraguay.gov.py/portal/#!/buscar_informacion#busqueda</t>
  </si>
  <si>
    <t>AGOSTO</t>
  </si>
  <si>
    <t>SETIEMBRE</t>
  </si>
  <si>
    <t>SIN CONSULTAS</t>
  </si>
  <si>
    <t>INFORME Nº 3/2020</t>
  </si>
  <si>
    <t>https://www.sfp.gov.py/sfp/archivos/documentos/Informe_Agosto_2020_4565gqh9.pdf</t>
  </si>
  <si>
    <t>Setiembre</t>
  </si>
  <si>
    <t>PERIODO 2020</t>
  </si>
  <si>
    <t>https://www.sfp.gov.py/sfp/archivos/documentos/Informe_Septiembre_2020_rccd09x6.pdf</t>
  </si>
  <si>
    <t>Octubre</t>
  </si>
  <si>
    <t>https://www.sfp.gov.py/sfp/archivos/documentos/Informe_Octubre_2020_fcxxhi6b.pdf</t>
  </si>
  <si>
    <t>Noviembre</t>
  </si>
  <si>
    <t>Diciembre</t>
  </si>
  <si>
    <t>Pendiente</t>
  </si>
  <si>
    <r>
      <t xml:space="preserve">Periodo del informe: </t>
    </r>
    <r>
      <rPr>
        <sz val="11"/>
        <color theme="1"/>
        <rFont val="Calibri"/>
        <family val="2"/>
        <scheme val="minor"/>
      </rPr>
      <t>Tercer Trimestre 2020.</t>
    </r>
  </si>
  <si>
    <t>Presupuestado vigente</t>
  </si>
  <si>
    <t>Ejecutado 31/12/2020</t>
  </si>
  <si>
    <t>AP.A ENTID.C/ FINES SOCIALES O EMERGENCIA (FONE) FF10 (OF 3)</t>
  </si>
  <si>
    <t>Ejecución Financiera a  Diciembre 2020</t>
  </si>
  <si>
    <t>AP.A ENTID.C/ FINES SOCIALES O EMERGENCIA (FONE) ÑANGAREKO</t>
  </si>
  <si>
    <t>AP.A ENTID.C/ FINES SOCIALES O EMERGENCIA (FONE) ALBERGUES</t>
  </si>
  <si>
    <t>AP.A ENTID.C/ FINES SOCIALES O EMERGENCIA (FONE) FF20 OF 401</t>
  </si>
  <si>
    <t>MES DE JULIO/2020</t>
  </si>
  <si>
    <t>MES DE AGOSTO/2020</t>
  </si>
  <si>
    <t>MES DE SETIEMBRE/2020</t>
  </si>
  <si>
    <t>MES DE OCTUBRE/2020</t>
  </si>
  <si>
    <t>MES DE NOVIEMBE/2020</t>
  </si>
  <si>
    <t>MES DE DICIEMBRE/2020</t>
  </si>
  <si>
    <t>https://www.sen.gov.py/application/files/5516/1045/7153/Eje1220.pdf</t>
  </si>
  <si>
    <t>https://www.sen.gov.py/application/files/8515/9794/6463/7FC4_JULIO_2020.pdf</t>
  </si>
  <si>
    <t>https://www.sen.gov.py/application/files/6615/9975/9708/Bienes0820.pdf</t>
  </si>
  <si>
    <t>https://www.sen.gov.py/application/files/4616/0924/3573/bienes1120.pdf</t>
  </si>
  <si>
    <t>97,795.120</t>
  </si>
  <si>
    <t>DAI 14/2020</t>
  </si>
  <si>
    <t>DAI 15/2020</t>
  </si>
  <si>
    <t>Informe Dinámica Contable</t>
  </si>
  <si>
    <t>Informe de Detrimentos de Fondos</t>
  </si>
  <si>
    <t>https://www.sen.gov.py/application/files/6716/1046/8950/DAI__14_-2020-_Informe_Dinamica_Contable.-.pdf</t>
  </si>
  <si>
    <t>https://www.sen.gov.py/application/files/9016/1046/9283/DAI__15-2020-Informe_de_Detrimentos_de_Fondos.pdf</t>
  </si>
  <si>
    <t>DAI 16/2020</t>
  </si>
  <si>
    <t>Evaluación de la Administración de los Recursos Ley Nº 6524/2020 - Noviembre 2020.</t>
  </si>
  <si>
    <t>https://www.sen.gov.py/application/files/9916/1047/0889/DAI_16-2020_Evaluacion_de_la_Administracion_de_Recursos_establecidos_en_la_Ley_6524-2020_Nov.2020.pdf</t>
  </si>
  <si>
    <t>DAI 17/2020</t>
  </si>
  <si>
    <t>Caja chica - Agosto a Diciembre/2020.</t>
  </si>
  <si>
    <t>https://www.sen.gov.py/application/files/9716/1047/1870/DAI_18-2020-_Verificacion_de_Bienes_Patrimoniales.pdf</t>
  </si>
  <si>
    <t>DAI 18/2020</t>
  </si>
  <si>
    <t>Verificación de Bienes Patrimoniales</t>
  </si>
  <si>
    <t>https://www.sen.gov.py/application/files/6116/1047/1428/DAI_17-2020_Caja_Chica-Ago_Dic.2020.pdf</t>
  </si>
  <si>
    <t>DAI 19/2020</t>
  </si>
  <si>
    <t>Informe Final de Caja Chica</t>
  </si>
  <si>
    <t>https://www.sen.gov.py/application/files/3016/1047/2821/DAI_19-2020_Informe_Final_de_Caja_Chica.pdf</t>
  </si>
  <si>
    <t>DAI 20/2020</t>
  </si>
  <si>
    <t>Rubro 361 Combustible</t>
  </si>
  <si>
    <t>https://www.sen.gov.py/application/files/4316/1047/4773/Rubro_361_Combustible.pdf</t>
  </si>
  <si>
    <t>DAI 21/2020</t>
  </si>
  <si>
    <t>Evaluación de la Administración de los Recursos establecidos en la Ley 6524-2020 del 15-Nov. al 31 de Dic.</t>
  </si>
  <si>
    <t>https://www.sen.gov.py/application/files/8816/1054/6617/Informe_Ayuda_Humanitaria.pdf</t>
  </si>
  <si>
    <t>https://www.sen.gov.py/application/files/4316/1055/6495/Bien1220.pdf</t>
  </si>
  <si>
    <t>https://www.sen.gov.py/application/files/9216/1063/9545/Bien0920.pdf</t>
  </si>
  <si>
    <t>https://www.sen.gov.py/application/files/8016/0589/2675/10FC4_OCTUBRE_2020.pdf</t>
  </si>
  <si>
    <r>
      <rPr>
        <b/>
        <sz val="11"/>
        <rFont val="Calibri"/>
        <family val="2"/>
        <scheme val="minor"/>
      </rPr>
      <t>101.044</t>
    </r>
    <r>
      <rPr>
        <sz val="11"/>
        <rFont val="Calibri"/>
        <family val="2"/>
        <scheme val="minor"/>
      </rPr>
      <t xml:space="preserve"> familias asistidas de julio a diciembre de 2020</t>
    </r>
  </si>
  <si>
    <r>
      <t xml:space="preserve">Carga en el Sistema de Planificación por Resultados (SPR) de la Secretaria Técnica de Planificación (STP). </t>
    </r>
    <r>
      <rPr>
        <u/>
        <sz val="11"/>
        <color rgb="FF0000FF"/>
        <rFont val="Calibri"/>
        <family val="2"/>
        <scheme val="minor"/>
      </rPr>
      <t>https://login.stp.gov.py/cas/login?service=https%3A%2F%2Fspr.stp.gov.py%2F</t>
    </r>
  </si>
  <si>
    <t>https://login.stp.gov.py/cas/login?service=https%3A%2F%2Fspr.stp.gov.py%2F</t>
  </si>
  <si>
    <r>
      <t xml:space="preserve">El Gobierno Nacional, a través de la SEN, atendió a </t>
    </r>
    <r>
      <rPr>
        <b/>
        <sz val="11"/>
        <color theme="1"/>
        <rFont val="Calibri"/>
        <family val="2"/>
        <scheme val="minor"/>
      </rPr>
      <t>101.044</t>
    </r>
    <r>
      <rPr>
        <sz val="11"/>
        <color theme="1"/>
        <rFont val="Calibri"/>
        <family val="2"/>
        <scheme val="minor"/>
      </rPr>
      <t xml:space="preserve">  familias en todo el país afectadas por diversos tipos de eventos : tormentas severas, bajas temperaturas y heladas, incendios, sequía y finalmente el impacto de la Pandemia COVID-19 a partir de marzo de este año hasta la fecha, para ello ha realizado las siguientes acciones: Monitoreo del clima y del río en coordinación con DINAC-DMH, ANNP, Prefectura Naval, Medidas de preparación para enfrentar los eventos que generan daños y pérdidas, Coordinación institucional para la GRRD con instituciones públicas del nivel central y subnacional, sector privado y organizaciones de la sociedad civil, Habilitación de albergue para personas adultas en situación de calle en el marco del Operativo Invierno, con medidas de protección (bioseguridad) y distanciamiento social atendiendo las recomendaciones del MSPBS, Distribución de agua segura a comunidades afectadas por la sequía en el Chaco Paraguayo, Implementación de Medidas de protección, en acciones de asistencia, en el marco de la declaración de emergencia sanitaria por COVID-19.
-Implementación del Programa Apoyo a la Seguridad Alimentaria Ñangareko, en el marco de la declaración de emergencia sanitaria por COVID-19, así como otros programas para enfrentar la pandemia: Apoyo logístico a albergues, Subsidio a pobladores vulnerables de Alto Parana, Encarnación y Caacupé.
-Asistencia alimentaria en el marco de la declaración de emergencia sanitaria por COVID-19, ollas populares . 
</t>
    </r>
  </si>
  <si>
    <r>
      <t xml:space="preserve">- Transferencia de bonos alimentarios a través de billeteras electrónicas a </t>
    </r>
    <r>
      <rPr>
        <b/>
        <sz val="11"/>
        <color theme="1"/>
        <rFont val="Calibri"/>
        <family val="2"/>
        <scheme val="minor"/>
      </rPr>
      <t>277.418 personas.</t>
    </r>
  </si>
  <si>
    <t xml:space="preserve">277.418 personas </t>
  </si>
  <si>
    <r>
      <rPr>
        <b/>
        <sz val="11"/>
        <color theme="1"/>
        <rFont val="Calibri"/>
        <family val="2"/>
        <scheme val="minor"/>
      </rPr>
      <t xml:space="preserve">Res. SEN N° 93/2020  </t>
    </r>
    <r>
      <rPr>
        <sz val="11"/>
        <color theme="1"/>
        <rFont val="Calibri"/>
        <family val="2"/>
        <scheme val="minor"/>
      </rPr>
      <t xml:space="preserve">   </t>
    </r>
    <r>
      <rPr>
        <sz val="10"/>
        <color rgb="FF0000FF"/>
        <rFont val="Calibri"/>
        <family val="2"/>
        <scheme val="minor"/>
      </rPr>
      <t>https://www.sen.gov.py/application/files/7415/9492/3240/Resolucion_SEN_93_Creacion_Comite.pdf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</si>
</sst>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0;[Red]#,##0"/>
    <numFmt numFmtId="166" formatCode="_ * #,##0_ ;_ * \-#,##0_ ;_ * &quot;-&quot;??_ ;_ @_ "/>
  </numFmts>
  <fonts count="5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font>
    <font>
      <b/>
      <sz val="11"/>
      <color theme="1"/>
      <name val="Calibri"/>
      <family val="2"/>
    </font>
    <font>
      <b/>
      <sz val="11"/>
      <color theme="1"/>
      <name val="Calibri"/>
      <family val="2"/>
      <scheme val="minor"/>
    </font>
    <font>
      <b/>
      <sz val="11"/>
      <color rgb="FFFF0000"/>
      <name val="Calibri"/>
      <family val="2"/>
      <scheme val="minor"/>
    </font>
    <font>
      <b/>
      <sz val="10"/>
      <color theme="1"/>
      <name val="Calibri"/>
      <family val="2"/>
    </font>
    <font>
      <b/>
      <sz val="10"/>
      <color theme="1"/>
      <name val="Calibri"/>
      <family val="2"/>
      <scheme val="minor"/>
    </font>
    <font>
      <sz val="10"/>
      <color theme="1"/>
      <name val="Calibri"/>
      <family val="2"/>
    </font>
    <font>
      <sz val="10"/>
      <color theme="1"/>
      <name val="Calibri"/>
      <family val="2"/>
      <scheme val="minor"/>
    </font>
    <font>
      <sz val="10"/>
      <color rgb="FF0000FF"/>
      <name val="Calibri"/>
      <family val="2"/>
      <scheme val="minor"/>
    </font>
    <font>
      <sz val="12"/>
      <color theme="1"/>
      <name val="Calibri"/>
      <family val="2"/>
    </font>
    <font>
      <sz val="12"/>
      <color theme="1"/>
      <name val="Calibri"/>
      <family val="2"/>
      <scheme val="minor"/>
    </font>
    <font>
      <b/>
      <u/>
      <sz val="11"/>
      <color theme="1"/>
      <name val="Calibri"/>
      <family val="2"/>
      <scheme val="minor"/>
    </font>
    <font>
      <u/>
      <sz val="11"/>
      <color theme="1"/>
      <name val="Calibri"/>
      <family val="2"/>
      <scheme val="minor"/>
    </font>
    <font>
      <sz val="9"/>
      <color rgb="FF0000FF"/>
      <name val="Calibri"/>
      <family val="2"/>
      <scheme val="minor"/>
    </font>
    <font>
      <sz val="9"/>
      <color theme="1"/>
      <name val="Calibri"/>
      <family val="2"/>
    </font>
    <font>
      <sz val="9"/>
      <color theme="1"/>
      <name val="Calibri"/>
      <family val="2"/>
      <scheme val="minor"/>
    </font>
    <font>
      <u/>
      <sz val="11"/>
      <color theme="10"/>
      <name val="Calibri"/>
      <family val="2"/>
      <scheme val="minor"/>
    </font>
    <font>
      <sz val="11"/>
      <color theme="1"/>
      <name val="Calibri"/>
      <family val="2"/>
    </font>
    <font>
      <sz val="14"/>
      <color rgb="FFFF0000"/>
      <name val="Calibri"/>
      <family val="2"/>
      <scheme val="minor"/>
    </font>
    <font>
      <b/>
      <sz val="9"/>
      <color theme="1"/>
      <name val="Calibri"/>
      <family val="2"/>
      <scheme val="minor"/>
    </font>
    <font>
      <b/>
      <sz val="9"/>
      <color theme="1"/>
      <name val="Calibri"/>
      <family val="2"/>
    </font>
    <font>
      <sz val="10"/>
      <color rgb="FF0000FF"/>
      <name val="Calibri"/>
      <family val="2"/>
    </font>
    <font>
      <b/>
      <sz val="8"/>
      <color theme="1"/>
      <name val="Calibri"/>
      <family val="2"/>
    </font>
    <font>
      <sz val="14"/>
      <color theme="1"/>
      <name val="Calibri"/>
      <family val="2"/>
    </font>
    <font>
      <sz val="11"/>
      <color rgb="FF0000FF"/>
      <name val="Calibri"/>
      <family val="2"/>
      <scheme val="minor"/>
    </font>
    <font>
      <sz val="14"/>
      <color theme="1"/>
      <name val="Calibri"/>
      <family val="2"/>
      <scheme val="minor"/>
    </font>
    <font>
      <sz val="11"/>
      <color theme="1"/>
      <name val="Calibri"/>
      <family val="2"/>
    </font>
    <font>
      <b/>
      <sz val="9"/>
      <name val="Calibri"/>
      <family val="2"/>
      <scheme val="minor"/>
    </font>
    <font>
      <b/>
      <sz val="12"/>
      <color theme="1"/>
      <name val="Calibri"/>
      <family val="2"/>
      <scheme val="minor"/>
    </font>
    <font>
      <sz val="10"/>
      <name val="Arial"/>
      <family val="2"/>
    </font>
    <font>
      <u/>
      <sz val="11"/>
      <color rgb="FF0000FF"/>
      <name val="Calibri"/>
      <family val="2"/>
      <scheme val="minor"/>
    </font>
    <font>
      <b/>
      <sz val="14"/>
      <color theme="1"/>
      <name val="Calibri"/>
      <family val="2"/>
      <scheme val="minor"/>
    </font>
    <font>
      <sz val="8"/>
      <color theme="1"/>
      <name val="Calibri"/>
      <family val="2"/>
    </font>
    <font>
      <b/>
      <sz val="11"/>
      <color theme="1"/>
      <name val="Calibri"/>
      <family val="2"/>
    </font>
    <font>
      <sz val="9"/>
      <color rgb="FF0000FF"/>
      <name val="Calibri"/>
      <family val="2"/>
    </font>
    <font>
      <b/>
      <sz val="12"/>
      <color theme="1"/>
      <name val="Calibri"/>
      <family val="2"/>
    </font>
    <font>
      <sz val="9"/>
      <name val="Calibri"/>
      <family val="2"/>
      <scheme val="minor"/>
    </font>
    <font>
      <sz val="9"/>
      <name val="Calibri"/>
      <family val="2"/>
    </font>
    <font>
      <sz val="10"/>
      <name val="Calibri"/>
      <family val="2"/>
      <scheme val="minor"/>
    </font>
    <font>
      <sz val="10"/>
      <color theme="1" tint="4.9989318521683403E-2"/>
      <name val="Calibri"/>
      <family val="2"/>
      <scheme val="minor"/>
    </font>
    <font>
      <i/>
      <sz val="10"/>
      <name val="Arial"/>
      <family val="2"/>
    </font>
    <font>
      <i/>
      <sz val="9"/>
      <name val="Arial"/>
      <family val="2"/>
    </font>
    <font>
      <sz val="9"/>
      <name val="Arial"/>
      <family val="2"/>
    </font>
    <font>
      <sz val="11"/>
      <color rgb="FF333333"/>
      <name val="Open Sans"/>
      <family val="2"/>
    </font>
    <font>
      <sz val="12"/>
      <color rgb="FF0000FF"/>
      <name val="Calibri"/>
      <family val="2"/>
      <scheme val="minor"/>
    </font>
    <font>
      <b/>
      <sz val="11"/>
      <color rgb="FF0000FF"/>
      <name val="Calibri"/>
      <family val="2"/>
      <scheme val="minor"/>
    </font>
    <font>
      <sz val="11"/>
      <name val="Calibri"/>
      <family val="2"/>
      <scheme val="minor"/>
    </font>
    <font>
      <b/>
      <sz val="11"/>
      <name val="Calibri"/>
      <family val="2"/>
      <scheme val="minor"/>
    </font>
    <font>
      <u/>
      <sz val="8"/>
      <color rgb="FF0033CC"/>
      <name val="Times New Roman"/>
      <family val="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rgb="FFF9F9F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top style="medium">
        <color rgb="FFDDDDDD"/>
      </top>
      <bottom/>
      <diagonal/>
    </border>
    <border>
      <left style="medium">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321">
    <xf numFmtId="0" fontId="0" fillId="0" borderId="0" xfId="0"/>
    <xf numFmtId="0" fontId="0" fillId="0" borderId="0" xfId="0" applyAlignment="1">
      <alignment vertical="center"/>
    </xf>
    <xf numFmtId="0" fontId="2" fillId="0" borderId="0" xfId="0" applyFont="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Fill="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3" fillId="0" borderId="0" xfId="0" applyFont="1" applyAlignment="1">
      <alignment vertical="center" wrapText="1"/>
    </xf>
    <xf numFmtId="0" fontId="18" fillId="0" borderId="0" xfId="0" applyFont="1" applyAlignment="1">
      <alignment vertical="center" wrapText="1"/>
    </xf>
    <xf numFmtId="0" fontId="18" fillId="0" borderId="2" xfId="0" applyFont="1" applyBorder="1" applyAlignment="1">
      <alignment horizontal="center" vertical="center" wrapText="1"/>
    </xf>
    <xf numFmtId="0" fontId="19" fillId="0" borderId="2" xfId="0" applyFont="1" applyBorder="1" applyAlignment="1">
      <alignment vertical="center" wrapText="1"/>
    </xf>
    <xf numFmtId="0" fontId="21" fillId="0" borderId="2" xfId="0" applyFont="1" applyBorder="1" applyAlignment="1">
      <alignment horizontal="center" vertical="center" wrapText="1"/>
    </xf>
    <xf numFmtId="0" fontId="19" fillId="0" borderId="2" xfId="0" applyFont="1" applyBorder="1" applyAlignment="1">
      <alignment vertical="center"/>
    </xf>
    <xf numFmtId="0" fontId="22" fillId="0" borderId="0" xfId="0" applyFont="1" applyAlignment="1">
      <alignment vertical="center"/>
    </xf>
    <xf numFmtId="0" fontId="27" fillId="2" borderId="2" xfId="0" applyFont="1" applyFill="1" applyBorder="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xf>
    <xf numFmtId="0" fontId="32" fillId="0" borderId="0" xfId="0" applyFont="1" applyFill="1" applyAlignment="1">
      <alignment vertical="center"/>
    </xf>
    <xf numFmtId="0" fontId="11" fillId="0" borderId="2" xfId="0" applyFont="1" applyFill="1" applyBorder="1" applyAlignment="1">
      <alignment vertical="center" wrapText="1"/>
    </xf>
    <xf numFmtId="0" fontId="0" fillId="0" borderId="2" xfId="0" applyBorder="1" applyAlignment="1">
      <alignment vertical="center"/>
    </xf>
    <xf numFmtId="0" fontId="11" fillId="0" borderId="0" xfId="0" applyFont="1" applyAlignment="1">
      <alignment horizontal="center" vertical="center"/>
    </xf>
    <xf numFmtId="0" fontId="11" fillId="0" borderId="2" xfId="0" applyFont="1" applyBorder="1"/>
    <xf numFmtId="0" fontId="0" fillId="0" borderId="2" xfId="0" applyFill="1" applyBorder="1" applyAlignment="1">
      <alignment vertical="center"/>
    </xf>
    <xf numFmtId="0" fontId="33" fillId="0" borderId="2" xfId="0" applyFont="1" applyFill="1" applyBorder="1" applyAlignment="1">
      <alignment horizontal="center"/>
    </xf>
    <xf numFmtId="165" fontId="33" fillId="0" borderId="2" xfId="0" applyNumberFormat="1" applyFont="1" applyFill="1" applyBorder="1" applyAlignment="1">
      <alignment vertical="center"/>
    </xf>
    <xf numFmtId="165" fontId="0" fillId="0" borderId="2" xfId="0" applyNumberFormat="1" applyFill="1" applyBorder="1" applyAlignment="1">
      <alignment vertical="center"/>
    </xf>
    <xf numFmtId="166" fontId="0" fillId="0" borderId="2" xfId="1" applyNumberFormat="1" applyFont="1" applyFill="1" applyBorder="1" applyAlignment="1">
      <alignment vertical="center"/>
    </xf>
    <xf numFmtId="0" fontId="35" fillId="0" borderId="0" xfId="0" applyFont="1" applyAlignment="1">
      <alignment vertical="top" wrapText="1"/>
    </xf>
    <xf numFmtId="3" fontId="0" fillId="0" borderId="0" xfId="0" applyNumberFormat="1" applyAlignment="1">
      <alignment vertical="center"/>
    </xf>
    <xf numFmtId="0" fontId="26" fillId="0" borderId="2" xfId="0" applyFont="1" applyBorder="1" applyAlignment="1">
      <alignment horizontal="center" vertical="center" wrapText="1"/>
    </xf>
    <xf numFmtId="0" fontId="36" fillId="0" borderId="2" xfId="0" applyFont="1" applyBorder="1" applyAlignment="1">
      <alignment horizontal="center" vertical="center" wrapText="1"/>
    </xf>
    <xf numFmtId="3" fontId="36"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24" fillId="0" borderId="2" xfId="0" applyFont="1" applyBorder="1" applyAlignment="1">
      <alignment horizontal="left" vertical="center" wrapText="1"/>
    </xf>
    <xf numFmtId="0" fontId="19" fillId="0" borderId="2" xfId="0" applyFont="1" applyBorder="1" applyAlignment="1">
      <alignment horizontal="center" vertical="center"/>
    </xf>
    <xf numFmtId="0" fontId="23" fillId="0" borderId="2" xfId="0" applyFont="1" applyBorder="1" applyAlignment="1">
      <alignment horizontal="left" vertical="center"/>
    </xf>
    <xf numFmtId="0" fontId="1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7" fillId="0" borderId="0" xfId="0" applyFont="1" applyAlignment="1">
      <alignment vertical="center"/>
    </xf>
    <xf numFmtId="0" fontId="3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9" fillId="0" borderId="0" xfId="0" applyFont="1" applyBorder="1" applyAlignment="1">
      <alignment vertical="center" wrapText="1"/>
    </xf>
    <xf numFmtId="0" fontId="17" fillId="0" borderId="2" xfId="2" applyFont="1" applyBorder="1" applyAlignment="1">
      <alignment horizontal="left" vertical="center" wrapText="1"/>
    </xf>
    <xf numFmtId="0" fontId="31" fillId="0" borderId="2" xfId="2" applyFont="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24" fillId="2"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10" fillId="2" borderId="2" xfId="0"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0" fontId="19" fillId="0" borderId="0" xfId="0" applyFont="1" applyBorder="1"/>
    <xf numFmtId="0" fontId="3" fillId="0" borderId="6" xfId="0" applyFont="1" applyBorder="1" applyAlignment="1">
      <alignment horizontal="left"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0" fillId="0" borderId="0" xfId="0" applyFill="1" applyAlignment="1">
      <alignment horizontal="center" vertical="center"/>
    </xf>
    <xf numFmtId="0" fontId="3" fillId="0" borderId="2" xfId="0" applyFont="1" applyBorder="1" applyAlignment="1">
      <alignment horizontal="center" vertical="center" wrapText="1"/>
    </xf>
    <xf numFmtId="164" fontId="11" fillId="0" borderId="2" xfId="1" applyNumberFormat="1" applyFont="1" applyFill="1" applyBorder="1" applyAlignment="1">
      <alignment vertical="center"/>
    </xf>
    <xf numFmtId="0" fontId="11" fillId="0" borderId="2" xfId="0" applyFont="1" applyFill="1" applyBorder="1" applyAlignment="1">
      <alignment vertical="center"/>
    </xf>
    <xf numFmtId="164" fontId="11" fillId="0" borderId="3" xfId="1" applyNumberFormat="1" applyFont="1" applyFill="1" applyBorder="1" applyAlignment="1">
      <alignment vertical="center"/>
    </xf>
    <xf numFmtId="0" fontId="0" fillId="0" borderId="0" xfId="0" applyBorder="1"/>
    <xf numFmtId="164" fontId="11" fillId="0" borderId="0" xfId="1"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Border="1"/>
    <xf numFmtId="0" fontId="11" fillId="0" borderId="0" xfId="0" applyFont="1" applyBorder="1" applyAlignment="1">
      <alignment horizontal="center"/>
    </xf>
    <xf numFmtId="0" fontId="0" fillId="0" borderId="0" xfId="0" applyFont="1" applyBorder="1" applyAlignment="1">
      <alignment vertical="center" wrapText="1"/>
    </xf>
    <xf numFmtId="0" fontId="4" fillId="0" borderId="0" xfId="0" applyFont="1" applyAlignment="1">
      <alignment vertical="center"/>
    </xf>
    <xf numFmtId="0" fontId="19"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17" fillId="0" borderId="0" xfId="2" applyFont="1" applyBorder="1" applyAlignment="1">
      <alignment vertical="center" wrapText="1"/>
    </xf>
    <xf numFmtId="17" fontId="24" fillId="0" borderId="2" xfId="0" quotePrefix="1" applyNumberFormat="1" applyFont="1" applyBorder="1" applyAlignment="1">
      <alignment horizontal="center" vertical="center"/>
    </xf>
    <xf numFmtId="0" fontId="24" fillId="0" borderId="2" xfId="0" quotePrefix="1" applyFont="1" applyBorder="1" applyAlignment="1">
      <alignment horizontal="center" vertical="center"/>
    </xf>
    <xf numFmtId="9" fontId="29" fillId="0" borderId="2" xfId="0" applyNumberFormat="1" applyFont="1" applyBorder="1" applyAlignment="1">
      <alignment horizontal="center" vertical="center"/>
    </xf>
    <xf numFmtId="0" fontId="0" fillId="0" borderId="8" xfId="0" applyBorder="1" applyAlignment="1">
      <alignment vertical="center"/>
    </xf>
    <xf numFmtId="0" fontId="3" fillId="0" borderId="0" xfId="0" applyFont="1" applyBorder="1" applyAlignment="1">
      <alignment vertical="center"/>
    </xf>
    <xf numFmtId="0" fontId="7" fillId="0" borderId="0" xfId="0" applyFont="1" applyBorder="1" applyAlignment="1">
      <alignment horizontal="center"/>
    </xf>
    <xf numFmtId="0" fontId="0" fillId="0" borderId="0" xfId="0" applyBorder="1" applyAlignment="1">
      <alignment horizontal="center"/>
    </xf>
    <xf numFmtId="0" fontId="24" fillId="0" borderId="0" xfId="0" applyFont="1" applyBorder="1" applyAlignment="1">
      <alignment horizontal="center" vertical="center" wrapText="1"/>
    </xf>
    <xf numFmtId="0" fontId="17" fillId="0" borderId="0" xfId="0" applyFont="1" applyBorder="1" applyAlignment="1">
      <alignment vertical="center" wrapText="1"/>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0" fillId="0" borderId="2" xfId="0" applyFont="1" applyBorder="1" applyAlignment="1">
      <alignment vertical="center" wrapText="1"/>
    </xf>
    <xf numFmtId="0" fontId="5" fillId="0" borderId="17" xfId="0" applyFont="1" applyBorder="1" applyAlignment="1">
      <alignment vertical="center"/>
    </xf>
    <xf numFmtId="0" fontId="39" fillId="0" borderId="17" xfId="0" applyFont="1" applyFill="1" applyBorder="1" applyAlignment="1">
      <alignment vertical="center" wrapText="1"/>
    </xf>
    <xf numFmtId="0" fontId="5" fillId="0" borderId="2" xfId="0" applyFont="1" applyBorder="1" applyAlignment="1">
      <alignment vertical="center"/>
    </xf>
    <xf numFmtId="0" fontId="3" fillId="0" borderId="2" xfId="0" applyFont="1" applyFill="1" applyBorder="1" applyAlignment="1">
      <alignment vertical="center"/>
    </xf>
    <xf numFmtId="0" fontId="0" fillId="0" borderId="2" xfId="0" applyFont="1" applyFill="1" applyBorder="1" applyAlignment="1">
      <alignment vertical="center" wrapText="1"/>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3" fontId="32" fillId="0" borderId="2" xfId="0" applyNumberFormat="1" applyFont="1" applyFill="1" applyBorder="1" applyAlignment="1">
      <alignment horizontal="center" vertical="center"/>
    </xf>
    <xf numFmtId="3" fontId="32" fillId="2" borderId="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2" xfId="2" applyBorder="1" applyAlignment="1">
      <alignment wrapText="1"/>
    </xf>
    <xf numFmtId="0" fontId="0" fillId="0" borderId="2" xfId="0" applyFont="1" applyBorder="1" applyAlignment="1">
      <alignment horizontal="left" vertical="center" wrapText="1"/>
    </xf>
    <xf numFmtId="0" fontId="20" fillId="0" borderId="2" xfId="2" applyBorder="1" applyAlignment="1">
      <alignment horizontal="center" vertical="center" wrapText="1"/>
    </xf>
    <xf numFmtId="166" fontId="33" fillId="0" borderId="2" xfId="1" applyNumberFormat="1" applyFont="1" applyFill="1" applyBorder="1" applyAlignment="1">
      <alignment vertical="center"/>
    </xf>
    <xf numFmtId="165" fontId="33" fillId="0" borderId="2" xfId="0" applyNumberFormat="1" applyFont="1" applyFill="1" applyBorder="1" applyAlignment="1">
      <alignment horizontal="right" vertical="center" wrapText="1"/>
    </xf>
    <xf numFmtId="9" fontId="3" fillId="0" borderId="2" xfId="0" applyNumberFormat="1" applyFont="1" applyBorder="1" applyAlignment="1">
      <alignment horizontal="center" vertical="center" wrapText="1"/>
    </xf>
    <xf numFmtId="0" fontId="40" fillId="2" borderId="2" xfId="0" applyFont="1" applyFill="1" applyBorder="1" applyAlignment="1">
      <alignment horizontal="center" vertical="center"/>
    </xf>
    <xf numFmtId="0" fontId="40" fillId="0" borderId="2" xfId="0" applyFont="1" applyBorder="1" applyAlignment="1">
      <alignment horizontal="center" vertical="center"/>
    </xf>
    <xf numFmtId="14" fontId="40" fillId="0" borderId="2" xfId="0" applyNumberFormat="1" applyFont="1" applyBorder="1" applyAlignment="1">
      <alignment horizontal="center" vertical="center"/>
    </xf>
    <xf numFmtId="0" fontId="41" fillId="2" borderId="2" xfId="0" applyFont="1" applyFill="1" applyBorder="1" applyAlignment="1">
      <alignment horizontal="center" vertical="center"/>
    </xf>
    <xf numFmtId="0" fontId="17" fillId="0" borderId="2" xfId="2" applyFont="1" applyBorder="1" applyAlignment="1"/>
    <xf numFmtId="0" fontId="17" fillId="2" borderId="2" xfId="0" applyFont="1" applyFill="1" applyBorder="1" applyAlignment="1">
      <alignment horizontal="center" vertical="center"/>
    </xf>
    <xf numFmtId="0" fontId="40" fillId="0" borderId="5" xfId="0" applyFont="1" applyBorder="1" applyAlignment="1">
      <alignment horizontal="center" vertical="center"/>
    </xf>
    <xf numFmtId="14" fontId="40" fillId="0" borderId="5" xfId="0" applyNumberFormat="1" applyFont="1" applyBorder="1" applyAlignment="1">
      <alignment horizontal="center" vertical="center"/>
    </xf>
    <xf numFmtId="0" fontId="11" fillId="0" borderId="2" xfId="0" applyFont="1" applyBorder="1" applyAlignment="1">
      <alignment vertical="center" wrapText="1"/>
    </xf>
    <xf numFmtId="0" fontId="5" fillId="0" borderId="0" xfId="0" applyFont="1" applyBorder="1" applyAlignment="1">
      <alignment horizontal="center" vertical="center" wrapText="1"/>
    </xf>
    <xf numFmtId="3" fontId="0" fillId="0" borderId="0" xfId="0" applyNumberFormat="1" applyBorder="1" applyAlignment="1">
      <alignment vertical="center"/>
    </xf>
    <xf numFmtId="0" fontId="0" fillId="0" borderId="2" xfId="0" applyBorder="1" applyAlignment="1">
      <alignment wrapText="1"/>
    </xf>
    <xf numFmtId="164" fontId="0" fillId="0" borderId="2" xfId="1" applyNumberFormat="1" applyFont="1" applyBorder="1"/>
    <xf numFmtId="0" fontId="19" fillId="0" borderId="2" xfId="0" applyFont="1" applyBorder="1" applyAlignment="1">
      <alignment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1" fillId="0" borderId="3" xfId="0" applyFont="1" applyFill="1" applyBorder="1" applyAlignment="1">
      <alignment vertical="center"/>
    </xf>
    <xf numFmtId="0" fontId="11" fillId="0" borderId="6"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Border="1" applyAlignment="1">
      <alignment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164" fontId="42" fillId="0" borderId="2" xfId="1" applyNumberFormat="1" applyFont="1" applyFill="1" applyBorder="1" applyAlignment="1">
      <alignment vertical="center" wrapText="1"/>
    </xf>
    <xf numFmtId="164" fontId="43" fillId="0" borderId="2" xfId="1" applyNumberFormat="1" applyFont="1" applyFill="1" applyBorder="1" applyAlignment="1">
      <alignment vertical="center" wrapText="1"/>
    </xf>
    <xf numFmtId="164" fontId="11" fillId="0" borderId="2" xfId="1" applyNumberFormat="1" applyFont="1" applyBorder="1"/>
    <xf numFmtId="0" fontId="0" fillId="0" borderId="2" xfId="0" applyFont="1" applyBorder="1"/>
    <xf numFmtId="0" fontId="44" fillId="0" borderId="2" xfId="0" applyFont="1" applyFill="1" applyBorder="1" applyAlignment="1">
      <alignment horizontal="center"/>
    </xf>
    <xf numFmtId="165" fontId="33" fillId="0" borderId="2" xfId="0" applyNumberFormat="1" applyFont="1" applyBorder="1" applyAlignment="1">
      <alignment vertical="center"/>
    </xf>
    <xf numFmtId="0" fontId="44" fillId="0" borderId="2" xfId="0" applyFont="1" applyFill="1" applyBorder="1" applyAlignment="1">
      <alignment horizontal="center" wrapText="1"/>
    </xf>
    <xf numFmtId="166" fontId="0" fillId="4" borderId="2" xfId="1" applyNumberFormat="1" applyFont="1" applyFill="1" applyBorder="1" applyAlignment="1">
      <alignment vertical="center"/>
    </xf>
    <xf numFmtId="0" fontId="45" fillId="0" borderId="2" xfId="0" applyFont="1" applyFill="1" applyBorder="1" applyAlignment="1">
      <alignment wrapText="1"/>
    </xf>
    <xf numFmtId="0" fontId="45" fillId="0" borderId="2" xfId="0" applyFont="1" applyFill="1" applyBorder="1" applyAlignment="1">
      <alignment horizontal="left" wrapText="1"/>
    </xf>
    <xf numFmtId="0" fontId="46" fillId="0" borderId="2" xfId="0" applyFont="1" applyFill="1" applyBorder="1" applyAlignment="1">
      <alignment wrapText="1"/>
    </xf>
    <xf numFmtId="0" fontId="47" fillId="5" borderId="2" xfId="0" applyFont="1" applyFill="1" applyBorder="1" applyAlignment="1">
      <alignment horizontal="center" vertical="top" wrapText="1"/>
    </xf>
    <xf numFmtId="0" fontId="47" fillId="5" borderId="2" xfId="0" quotePrefix="1" applyNumberFormat="1" applyFont="1" applyFill="1" applyBorder="1" applyAlignment="1">
      <alignment horizontal="center" vertical="top" wrapText="1"/>
    </xf>
    <xf numFmtId="0" fontId="47" fillId="6" borderId="2" xfId="0" applyFont="1" applyFill="1" applyBorder="1" applyAlignment="1">
      <alignment horizontal="center" vertical="top" wrapText="1"/>
    </xf>
    <xf numFmtId="14" fontId="47" fillId="6" borderId="20" xfId="0" applyNumberFormat="1" applyFont="1" applyFill="1" applyBorder="1" applyAlignment="1">
      <alignment vertical="top" wrapText="1"/>
    </xf>
    <xf numFmtId="14" fontId="47" fillId="5" borderId="20" xfId="0" applyNumberFormat="1" applyFont="1" applyFill="1" applyBorder="1" applyAlignment="1">
      <alignment vertical="top" wrapText="1"/>
    </xf>
    <xf numFmtId="14" fontId="47" fillId="6" borderId="2" xfId="0" applyNumberFormat="1" applyFont="1" applyFill="1" applyBorder="1" applyAlignment="1">
      <alignment horizontal="center" vertical="top" wrapText="1"/>
    </xf>
    <xf numFmtId="14" fontId="47" fillId="5" borderId="2" xfId="0" applyNumberFormat="1" applyFont="1" applyFill="1" applyBorder="1" applyAlignment="1">
      <alignment horizontal="center" vertical="top" wrapText="1"/>
    </xf>
    <xf numFmtId="0" fontId="18" fillId="0" borderId="2" xfId="0" applyFont="1" applyBorder="1" applyAlignment="1">
      <alignment horizontal="center" vertical="center" wrapText="1"/>
    </xf>
    <xf numFmtId="0" fontId="18" fillId="0" borderId="0" xfId="0" applyFont="1" applyBorder="1" applyAlignment="1">
      <alignment horizontal="center" vertical="center" wrapText="1"/>
    </xf>
    <xf numFmtId="0" fontId="20" fillId="0" borderId="0" xfId="2" applyBorder="1" applyAlignment="1">
      <alignment horizontal="center" vertical="center" wrapText="1"/>
    </xf>
    <xf numFmtId="0" fontId="28" fillId="0" borderId="8" xfId="2" applyFont="1" applyBorder="1" applyAlignment="1">
      <alignment horizontal="center" vertical="center"/>
    </xf>
    <xf numFmtId="9" fontId="14" fillId="0" borderId="2" xfId="0" applyNumberFormat="1" applyFont="1" applyBorder="1" applyAlignment="1">
      <alignment horizontal="center" vertical="center"/>
    </xf>
    <xf numFmtId="0" fontId="48" fillId="0" borderId="6" xfId="2" applyFont="1" applyBorder="1" applyAlignment="1">
      <alignment horizontal="center" vertical="center"/>
    </xf>
    <xf numFmtId="0" fontId="3" fillId="7" borderId="6" xfId="0" applyFont="1" applyFill="1" applyBorder="1" applyAlignment="1">
      <alignment vertical="center"/>
    </xf>
    <xf numFmtId="0" fontId="0" fillId="7" borderId="7" xfId="0" applyFill="1" applyBorder="1" applyAlignment="1">
      <alignment vertical="center"/>
    </xf>
    <xf numFmtId="0" fontId="0" fillId="7" borderId="7" xfId="0" applyFill="1" applyBorder="1" applyAlignment="1">
      <alignment horizontal="center" vertical="center"/>
    </xf>
    <xf numFmtId="0" fontId="0" fillId="7" borderId="8" xfId="0" applyFill="1" applyBorder="1" applyAlignment="1">
      <alignment vertical="center"/>
    </xf>
    <xf numFmtId="0" fontId="8" fillId="7" borderId="2" xfId="0" applyFont="1" applyFill="1" applyBorder="1" applyAlignment="1">
      <alignment horizontal="center" vertical="top" wrapText="1"/>
    </xf>
    <xf numFmtId="0" fontId="8" fillId="7" borderId="2" xfId="0" applyFont="1" applyFill="1" applyBorder="1" applyAlignment="1">
      <alignment horizontal="center" vertical="center" wrapText="1"/>
    </xf>
    <xf numFmtId="0" fontId="9" fillId="7" borderId="2" xfId="0" applyFont="1" applyFill="1" applyBorder="1" applyAlignment="1">
      <alignment horizontal="center" vertical="center"/>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xf>
    <xf numFmtId="0" fontId="44" fillId="0" borderId="2" xfId="0" applyFont="1" applyFill="1" applyBorder="1" applyAlignment="1">
      <alignment wrapText="1"/>
    </xf>
    <xf numFmtId="165" fontId="0" fillId="0" borderId="2" xfId="0" applyNumberFormat="1" applyBorder="1" applyAlignment="1">
      <alignment vertical="center"/>
    </xf>
    <xf numFmtId="3" fontId="0" fillId="0" borderId="2" xfId="0" applyNumberFormat="1" applyBorder="1" applyAlignment="1">
      <alignment vertical="center"/>
    </xf>
    <xf numFmtId="0" fontId="9" fillId="9" borderId="2" xfId="0" applyFont="1" applyFill="1" applyBorder="1" applyAlignment="1">
      <alignment horizontal="center" vertical="center"/>
    </xf>
    <xf numFmtId="3" fontId="9" fillId="9" borderId="2" xfId="0" applyNumberFormat="1" applyFont="1" applyFill="1" applyBorder="1" applyAlignment="1">
      <alignment horizontal="center" vertical="center"/>
    </xf>
    <xf numFmtId="165" fontId="3" fillId="0" borderId="2" xfId="0" applyNumberFormat="1" applyFont="1" applyBorder="1" applyAlignment="1">
      <alignment vertical="center"/>
    </xf>
    <xf numFmtId="0" fontId="3" fillId="9" borderId="2" xfId="0" applyFont="1" applyFill="1" applyBorder="1" applyAlignment="1">
      <alignment horizontal="center" vertical="center"/>
    </xf>
    <xf numFmtId="165" fontId="3" fillId="9" borderId="2" xfId="0" applyNumberFormat="1" applyFont="1" applyFill="1" applyBorder="1" applyAlignment="1">
      <alignment vertical="center"/>
    </xf>
    <xf numFmtId="3" fontId="3" fillId="9" borderId="2" xfId="0" applyNumberFormat="1" applyFont="1" applyFill="1" applyBorder="1" applyAlignment="1">
      <alignment vertical="center"/>
    </xf>
    <xf numFmtId="0" fontId="35" fillId="0" borderId="0" xfId="0" applyFont="1" applyAlignment="1">
      <alignment vertical="center"/>
    </xf>
    <xf numFmtId="0" fontId="0" fillId="8" borderId="2" xfId="0" applyFill="1" applyBorder="1" applyAlignment="1">
      <alignment vertical="center"/>
    </xf>
    <xf numFmtId="0" fontId="11" fillId="8" borderId="2" xfId="0" applyFont="1" applyFill="1" applyBorder="1" applyAlignment="1">
      <alignment horizontal="center" vertical="center"/>
    </xf>
    <xf numFmtId="0" fontId="0" fillId="8" borderId="2" xfId="0" applyFont="1" applyFill="1" applyBorder="1" applyAlignment="1">
      <alignment vertical="center"/>
    </xf>
    <xf numFmtId="3" fontId="0" fillId="8" borderId="2" xfId="0" applyNumberFormat="1" applyFill="1" applyBorder="1" applyAlignment="1">
      <alignment vertical="center"/>
    </xf>
    <xf numFmtId="0" fontId="0" fillId="8" borderId="2" xfId="0" applyFill="1" applyBorder="1" applyAlignment="1">
      <alignment horizontal="center" vertical="center" wrapText="1"/>
    </xf>
    <xf numFmtId="0" fontId="44" fillId="0" borderId="2" xfId="0" applyFont="1" applyFill="1" applyBorder="1" applyAlignment="1">
      <alignment horizontal="center" vertical="center" wrapText="1"/>
    </xf>
    <xf numFmtId="3" fontId="0" fillId="0" borderId="2" xfId="0" applyNumberFormat="1" applyFill="1" applyBorder="1" applyAlignment="1">
      <alignment vertical="center"/>
    </xf>
    <xf numFmtId="0" fontId="3" fillId="8" borderId="2" xfId="0" applyFont="1" applyFill="1" applyBorder="1" applyAlignment="1">
      <alignment horizontal="center" vertical="center"/>
    </xf>
    <xf numFmtId="3" fontId="3" fillId="8" borderId="2" xfId="0" applyNumberFormat="1" applyFont="1" applyFill="1" applyBorder="1" applyAlignment="1">
      <alignment horizontal="center" vertical="center"/>
    </xf>
    <xf numFmtId="0" fontId="3" fillId="8" borderId="2" xfId="0" applyFont="1" applyFill="1" applyBorder="1" applyAlignment="1">
      <alignment horizontal="center" vertical="center" wrapText="1"/>
    </xf>
    <xf numFmtId="3" fontId="0" fillId="0" borderId="2" xfId="0" applyNumberFormat="1" applyFont="1" applyFill="1" applyBorder="1" applyAlignment="1">
      <alignment vertical="center"/>
    </xf>
    <xf numFmtId="3" fontId="33" fillId="0" borderId="2" xfId="0" applyNumberFormat="1" applyFont="1" applyFill="1" applyBorder="1" applyAlignment="1">
      <alignment horizontal="right" vertical="center"/>
    </xf>
    <xf numFmtId="165" fontId="3" fillId="0" borderId="2" xfId="0" applyNumberFormat="1" applyFont="1" applyFill="1" applyBorder="1" applyAlignment="1">
      <alignment vertical="center"/>
    </xf>
    <xf numFmtId="165" fontId="3" fillId="0" borderId="2" xfId="0" applyNumberFormat="1" applyFont="1" applyFill="1" applyBorder="1" applyAlignment="1">
      <alignment horizontal="center" vertical="center"/>
    </xf>
    <xf numFmtId="0" fontId="18" fillId="0" borderId="6" xfId="0" applyFont="1" applyBorder="1" applyAlignment="1">
      <alignment horizontal="center" vertical="center" wrapText="1"/>
    </xf>
    <xf numFmtId="0" fontId="49"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33" fillId="0" borderId="2" xfId="0" applyFont="1" applyFill="1" applyBorder="1" applyAlignment="1">
      <alignment horizontal="center" vertical="center"/>
    </xf>
    <xf numFmtId="0" fontId="44" fillId="0" borderId="2" xfId="0" applyFont="1" applyFill="1" applyBorder="1" applyAlignment="1">
      <alignment horizontal="center" vertical="center"/>
    </xf>
    <xf numFmtId="0" fontId="3" fillId="0" borderId="21" xfId="0" applyFont="1" applyFill="1" applyBorder="1" applyAlignment="1">
      <alignment vertical="center"/>
    </xf>
    <xf numFmtId="0" fontId="11" fillId="0" borderId="4" xfId="0" applyFont="1" applyBorder="1" applyAlignment="1">
      <alignment vertical="center" wrapText="1"/>
    </xf>
    <xf numFmtId="0" fontId="3" fillId="0" borderId="29" xfId="0" applyFont="1" applyFill="1" applyBorder="1" applyAlignment="1">
      <alignment vertical="center"/>
    </xf>
    <xf numFmtId="0" fontId="11" fillId="0" borderId="30" xfId="0" applyFont="1" applyBorder="1" applyAlignment="1">
      <alignment vertical="center" wrapText="1"/>
    </xf>
    <xf numFmtId="0" fontId="23"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25" fillId="0" borderId="0" xfId="0" applyFont="1" applyBorder="1" applyAlignment="1">
      <alignment horizontal="center" vertical="center" wrapText="1"/>
    </xf>
    <xf numFmtId="0" fontId="50" fillId="0" borderId="2" xfId="0" applyFont="1" applyFill="1" applyBorder="1" applyAlignment="1">
      <alignment vertical="center" wrapText="1"/>
    </xf>
    <xf numFmtId="0" fontId="50" fillId="0" borderId="2" xfId="0" applyFont="1" applyFill="1" applyBorder="1" applyAlignment="1">
      <alignment vertical="center"/>
    </xf>
    <xf numFmtId="0" fontId="34" fillId="0" borderId="2" xfId="0" applyFont="1" applyFill="1" applyBorder="1" applyAlignment="1">
      <alignment vertical="center" wrapText="1"/>
    </xf>
    <xf numFmtId="0" fontId="49" fillId="0" borderId="0" xfId="0" applyFont="1" applyFill="1" applyBorder="1" applyAlignment="1">
      <alignment vertical="center"/>
    </xf>
    <xf numFmtId="0" fontId="49" fillId="0" borderId="2" xfId="0" applyFont="1" applyFill="1" applyBorder="1" applyAlignment="1">
      <alignment vertical="center" wrapText="1"/>
    </xf>
    <xf numFmtId="0" fontId="49" fillId="0" borderId="0" xfId="0" applyFont="1" applyFill="1" applyBorder="1" applyAlignment="1">
      <alignment vertical="center" wrapText="1"/>
    </xf>
    <xf numFmtId="3" fontId="9" fillId="7" borderId="2" xfId="0" applyNumberFormat="1" applyFont="1" applyFill="1" applyBorder="1" applyAlignment="1">
      <alignment horizontal="center" vertical="center"/>
    </xf>
    <xf numFmtId="0" fontId="24" fillId="7" borderId="2" xfId="0" applyFont="1" applyFill="1" applyBorder="1" applyAlignment="1">
      <alignment horizontal="center" vertical="center" wrapText="1"/>
    </xf>
    <xf numFmtId="0" fontId="23" fillId="7" borderId="2" xfId="0" applyFont="1" applyFill="1" applyBorder="1" applyAlignment="1">
      <alignment horizontal="center" vertical="center"/>
    </xf>
    <xf numFmtId="0" fontId="24" fillId="7" borderId="17" xfId="0" applyFont="1" applyFill="1" applyBorder="1" applyAlignment="1">
      <alignment horizontal="center" vertical="center" wrapText="1"/>
    </xf>
    <xf numFmtId="0" fontId="34" fillId="0" borderId="2" xfId="0" applyFont="1" applyBorder="1" applyAlignment="1">
      <alignment horizontal="left" vertical="center" wrapText="1"/>
    </xf>
    <xf numFmtId="0" fontId="34" fillId="0" borderId="6" xfId="2" applyFont="1" applyBorder="1" applyAlignment="1">
      <alignment horizontal="left" vertical="center" wrapText="1"/>
    </xf>
    <xf numFmtId="0" fontId="34" fillId="0" borderId="7" xfId="2" applyFont="1" applyBorder="1" applyAlignment="1">
      <alignment horizontal="left" vertical="center" wrapText="1"/>
    </xf>
    <xf numFmtId="0" fontId="34" fillId="0" borderId="18" xfId="2" applyFont="1" applyBorder="1" applyAlignment="1">
      <alignment horizontal="left" vertical="center" wrapText="1"/>
    </xf>
    <xf numFmtId="0" fontId="23" fillId="7" borderId="2"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3" fillId="7" borderId="25" xfId="0" applyFont="1" applyFill="1" applyBorder="1" applyAlignment="1">
      <alignment horizontal="left" vertical="center"/>
    </xf>
    <xf numFmtId="0" fontId="3" fillId="7" borderId="26" xfId="0" applyFont="1" applyFill="1" applyBorder="1" applyAlignment="1">
      <alignment horizontal="left" vertical="center"/>
    </xf>
    <xf numFmtId="0" fontId="3" fillId="7" borderId="27" xfId="0" applyFont="1" applyFill="1" applyBorder="1" applyAlignment="1">
      <alignment horizontal="left" vertical="center"/>
    </xf>
    <xf numFmtId="0" fontId="0" fillId="0" borderId="2" xfId="0" quotePrefix="1" applyBorder="1" applyAlignment="1">
      <alignment horizontal="left"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7" borderId="2" xfId="0" applyFont="1" applyFill="1" applyBorder="1" applyAlignment="1">
      <alignment horizontal="left" vertical="center"/>
    </xf>
    <xf numFmtId="0" fontId="5" fillId="7" borderId="6" xfId="0" applyFont="1" applyFill="1" applyBorder="1" applyAlignment="1">
      <alignment horizontal="left" vertical="center"/>
    </xf>
    <xf numFmtId="0" fontId="5" fillId="7" borderId="7" xfId="0" applyFont="1" applyFill="1" applyBorder="1" applyAlignment="1">
      <alignment horizontal="left" vertical="center"/>
    </xf>
    <xf numFmtId="0" fontId="5" fillId="7" borderId="8"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20" fillId="0" borderId="2" xfId="2" applyBorder="1" applyAlignment="1">
      <alignment horizontal="left"/>
    </xf>
    <xf numFmtId="0" fontId="0" fillId="0" borderId="2" xfId="0" applyBorder="1" applyAlignment="1">
      <alignment horizontal="left"/>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0" xfId="0" applyFont="1" applyAlignment="1">
      <alignment horizontal="center" vertical="center"/>
    </xf>
    <xf numFmtId="0" fontId="9" fillId="7" borderId="2"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 fillId="0" borderId="0" xfId="0" applyFont="1" applyAlignment="1">
      <alignment horizontal="left" vertical="center" wrapText="1"/>
    </xf>
    <xf numFmtId="0" fontId="8" fillId="7" borderId="2" xfId="0" applyFont="1" applyFill="1" applyBorder="1" applyAlignment="1">
      <alignment horizontal="center" vertical="center" wrapText="1"/>
    </xf>
    <xf numFmtId="0" fontId="17" fillId="0" borderId="2" xfId="2" applyFont="1" applyBorder="1" applyAlignment="1">
      <alignment horizontal="center" vertical="top"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17" fillId="0" borderId="2" xfId="2" applyFont="1" applyBorder="1" applyAlignment="1">
      <alignment horizontal="center" vertical="center" wrapText="1"/>
    </xf>
    <xf numFmtId="0" fontId="3" fillId="0" borderId="0" xfId="0" applyFont="1" applyBorder="1" applyAlignment="1">
      <alignment horizontal="left" vertical="center" wrapText="1"/>
    </xf>
    <xf numFmtId="0" fontId="28" fillId="0" borderId="2" xfId="2" applyFont="1" applyBorder="1" applyAlignment="1">
      <alignment horizontal="center" vertical="center"/>
    </xf>
    <xf numFmtId="0" fontId="2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9" fillId="7" borderId="6" xfId="0" applyFont="1" applyFill="1" applyBorder="1" applyAlignment="1">
      <alignment horizontal="center" vertical="center"/>
    </xf>
    <xf numFmtId="0" fontId="9" fillId="7" borderId="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0" fillId="5" borderId="2" xfId="2" applyFill="1" applyBorder="1" applyAlignment="1">
      <alignment horizontal="center" vertical="center" wrapText="1"/>
    </xf>
    <xf numFmtId="164" fontId="3" fillId="7" borderId="19" xfId="1" applyNumberFormat="1" applyFont="1" applyFill="1" applyBorder="1" applyAlignment="1">
      <alignment horizontal="left"/>
    </xf>
    <xf numFmtId="164" fontId="3" fillId="7" borderId="1" xfId="1" applyNumberFormat="1" applyFont="1" applyFill="1" applyBorder="1" applyAlignment="1">
      <alignment horizontal="left"/>
    </xf>
    <xf numFmtId="0" fontId="38"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20" fillId="0" borderId="6" xfId="2" applyBorder="1" applyAlignment="1">
      <alignment horizontal="center" vertical="center" wrapText="1"/>
    </xf>
    <xf numFmtId="0" fontId="20" fillId="0" borderId="7" xfId="2" applyBorder="1" applyAlignment="1">
      <alignment horizontal="center" vertical="center" wrapText="1"/>
    </xf>
    <xf numFmtId="0" fontId="20" fillId="0" borderId="8" xfId="2" applyBorder="1" applyAlignment="1">
      <alignment horizontal="center" vertical="center" wrapText="1"/>
    </xf>
    <xf numFmtId="0" fontId="49" fillId="0" borderId="3"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20" fillId="0" borderId="3" xfId="2" applyBorder="1" applyAlignment="1">
      <alignment horizontal="center" vertical="center" wrapText="1"/>
    </xf>
    <xf numFmtId="0" fontId="34" fillId="0" borderId="4" xfId="2" applyFont="1" applyBorder="1" applyAlignment="1">
      <alignment horizontal="center" vertical="center" wrapText="1"/>
    </xf>
    <xf numFmtId="0" fontId="34" fillId="0" borderId="5" xfId="2" applyFont="1" applyBorder="1" applyAlignment="1">
      <alignment horizontal="center" vertical="center" wrapText="1"/>
    </xf>
    <xf numFmtId="0" fontId="20" fillId="0" borderId="31" xfId="2" applyBorder="1" applyAlignment="1">
      <alignment horizontal="center" vertical="center" wrapText="1"/>
    </xf>
    <xf numFmtId="0" fontId="20" fillId="0" borderId="32" xfId="2" applyBorder="1" applyAlignment="1">
      <alignment horizontal="center" vertical="center" wrapText="1"/>
    </xf>
    <xf numFmtId="0" fontId="20" fillId="0" borderId="33" xfId="2" applyBorder="1" applyAlignment="1">
      <alignment horizontal="center" vertical="center" wrapText="1"/>
    </xf>
    <xf numFmtId="0" fontId="20" fillId="0" borderId="6" xfId="2"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20" fillId="0" borderId="7" xfId="2" applyBorder="1" applyAlignment="1">
      <alignment horizontal="left" vertical="center" wrapText="1"/>
    </xf>
    <xf numFmtId="0" fontId="20" fillId="0" borderId="8" xfId="2" applyBorder="1" applyAlignment="1">
      <alignment horizontal="left" vertical="center" wrapText="1"/>
    </xf>
    <xf numFmtId="0" fontId="34" fillId="0" borderId="22" xfId="2" applyFont="1" applyBorder="1" applyAlignment="1">
      <alignment horizontal="left" vertical="center" wrapText="1"/>
    </xf>
    <xf numFmtId="0" fontId="34" fillId="0" borderId="23" xfId="2" applyFont="1" applyBorder="1" applyAlignment="1">
      <alignment horizontal="left" vertical="center" wrapText="1"/>
    </xf>
    <xf numFmtId="0" fontId="34" fillId="0" borderId="24" xfId="2" applyFont="1" applyBorder="1" applyAlignment="1">
      <alignment horizontal="left" vertical="center" wrapText="1"/>
    </xf>
    <xf numFmtId="0" fontId="52" fillId="0" borderId="0" xfId="0" applyFont="1"/>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Ejecución Financiera- 01 Programa</a:t>
            </a:r>
            <a:r>
              <a:rPr lang="en-US" sz="1400" baseline="0"/>
              <a:t> Central</a:t>
            </a:r>
            <a:r>
              <a:rPr lang="en-US" sz="1400"/>
              <a:t> </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presupuesto!#REF!</c:f>
              <c:strCache>
                <c:ptCount val="1"/>
                <c:pt idx="0">
                  <c:v>#REF!</c:v>
                </c:pt>
              </c:strCache>
            </c:strRef>
          </c:tx>
          <c:explosion val="25"/>
          <c:dLbls>
            <c:showLegendKey val="0"/>
            <c:showVal val="1"/>
            <c:showCatName val="0"/>
            <c:showSerName val="0"/>
            <c:showPercent val="0"/>
            <c:showBubbleSize val="0"/>
            <c:showLeaderLines val="1"/>
          </c:dLbls>
          <c:cat>
            <c:strRef>
              <c:f>[1]presupuesto!$D$13:$F$13</c:f>
              <c:strCache>
                <c:ptCount val="3"/>
                <c:pt idx="0">
                  <c:v>Presupuestado vigente</c:v>
                </c:pt>
                <c:pt idx="1">
                  <c:v>Ejecutado 31/12/2020</c:v>
                </c:pt>
                <c:pt idx="2">
                  <c:v>Saldos</c:v>
                </c:pt>
              </c:strCache>
            </c:strRef>
          </c:cat>
          <c:val>
            <c:numRef>
              <c:f>[1]presupuesto!$D$49:$F$49</c:f>
              <c:numCache>
                <c:formatCode>General</c:formatCode>
                <c:ptCount val="3"/>
                <c:pt idx="0">
                  <c:v>72882409137</c:v>
                </c:pt>
                <c:pt idx="1">
                  <c:v>57410427424</c:v>
                </c:pt>
                <c:pt idx="2">
                  <c:v>20472071713</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Ejecución Financiera - 02 Programa Sustantivo ÑANGAREKO </a:t>
            </a:r>
          </a:p>
        </c:rich>
      </c:tx>
      <c:overlay val="0"/>
    </c:title>
    <c:autoTitleDeleted val="0"/>
    <c:plotArea>
      <c:layout/>
      <c:pieChart>
        <c:varyColors val="1"/>
        <c:ser>
          <c:idx val="0"/>
          <c:order val="0"/>
          <c:tx>
            <c:strRef>
              <c:f>[1]presupuesto!$A$68:$B$68</c:f>
              <c:strCache>
                <c:ptCount val="1"/>
                <c:pt idx="0">
                  <c:v>0 0</c:v>
                </c:pt>
              </c:strCache>
            </c:strRef>
          </c:tx>
          <c:explosion val="25"/>
          <c:dLbls>
            <c:showLegendKey val="0"/>
            <c:showVal val="1"/>
            <c:showCatName val="0"/>
            <c:showSerName val="0"/>
            <c:showPercent val="0"/>
            <c:showBubbleSize val="0"/>
            <c:showLeaderLines val="1"/>
          </c:dLbls>
          <c:cat>
            <c:strRef>
              <c:f>[1]presupuesto!$D$69:$F$69</c:f>
              <c:strCache>
                <c:ptCount val="3"/>
                <c:pt idx="0">
                  <c:v>Presupuestado vigente</c:v>
                </c:pt>
                <c:pt idx="1">
                  <c:v>Ejecutado 31/12/2020</c:v>
                </c:pt>
                <c:pt idx="2">
                  <c:v>Saldos</c:v>
                </c:pt>
              </c:strCache>
            </c:strRef>
          </c:cat>
          <c:val>
            <c:numRef>
              <c:f>[1]presupuesto!$D$70:$F$70</c:f>
              <c:numCache>
                <c:formatCode>General</c:formatCode>
                <c:ptCount val="3"/>
                <c:pt idx="0">
                  <c:v>165000000000</c:v>
                </c:pt>
                <c:pt idx="1">
                  <c:v>165000000000</c:v>
                </c:pt>
                <c:pt idx="2">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Ejecución Financiera - 02 Programa Sustantivo ALBERGUES </a:t>
            </a:r>
            <a:endParaRPr lang="es-PY" sz="1400"/>
          </a:p>
        </c:rich>
      </c:tx>
      <c:layout>
        <c:manualLayout>
          <c:xMode val="edge"/>
          <c:yMode val="edge"/>
          <c:x val="0.11174319316784709"/>
          <c:y val="6.6488890750345142E-2"/>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[1]presupuesto!$A$108:$B$108</c:f>
              <c:strCache>
                <c:ptCount val="1"/>
                <c:pt idx="0">
                  <c:v>0 0</c:v>
                </c:pt>
              </c:strCache>
            </c:strRef>
          </c:tx>
          <c:explosion val="25"/>
          <c:dLbls>
            <c:showLegendKey val="0"/>
            <c:showVal val="1"/>
            <c:showCatName val="0"/>
            <c:showSerName val="0"/>
            <c:showPercent val="0"/>
            <c:showBubbleSize val="0"/>
            <c:showLeaderLines val="1"/>
          </c:dLbls>
          <c:cat>
            <c:strRef>
              <c:f>[1]presupuesto!$D$109:$F$109</c:f>
              <c:strCache>
                <c:ptCount val="3"/>
                <c:pt idx="0">
                  <c:v>Presupuestado vigente</c:v>
                </c:pt>
                <c:pt idx="1">
                  <c:v>Ejecutado 31/12/2020</c:v>
                </c:pt>
                <c:pt idx="2">
                  <c:v>Saldos</c:v>
                </c:pt>
              </c:strCache>
            </c:strRef>
          </c:cat>
          <c:val>
            <c:numRef>
              <c:f>[1]presupuesto!$D$112:$F$112</c:f>
              <c:numCache>
                <c:formatCode>General</c:formatCode>
                <c:ptCount val="3"/>
                <c:pt idx="0">
                  <c:v>30293528770</c:v>
                </c:pt>
                <c:pt idx="1">
                  <c:v>19391436320</c:v>
                </c:pt>
                <c:pt idx="2">
                  <c:v>10902092450</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Ejecución Financiera - </a:t>
            </a:r>
            <a:r>
              <a:rPr lang="en-US" sz="1400" b="1" i="0" u="none" strike="noStrike" baseline="0">
                <a:effectLst/>
              </a:rPr>
              <a:t>02 Programa Sustantivo ALTO PARANÁ</a:t>
            </a:r>
            <a:endParaRPr lang="en-US" sz="1400"/>
          </a:p>
        </c:rich>
      </c:tx>
      <c:overlay val="0"/>
    </c:title>
    <c:autoTitleDeleted val="0"/>
    <c:plotArea>
      <c:layout/>
      <c:pieChart>
        <c:varyColors val="1"/>
        <c:ser>
          <c:idx val="0"/>
          <c:order val="0"/>
          <c:tx>
            <c:strRef>
              <c:f>[1]presupuesto!$A$141:$C$141</c:f>
              <c:strCache>
                <c:ptCount val="1"/>
                <c:pt idx="0">
                  <c:v>4.8 Ejecución Financiera (Generar gráfica) 0 0</c:v>
                </c:pt>
              </c:strCache>
            </c:strRef>
          </c:tx>
          <c:dLbls>
            <c:showLegendKey val="0"/>
            <c:showVal val="1"/>
            <c:showCatName val="0"/>
            <c:showSerName val="0"/>
            <c:showPercent val="0"/>
            <c:showBubbleSize val="0"/>
            <c:showLeaderLines val="1"/>
          </c:dLbls>
          <c:cat>
            <c:strRef>
              <c:f>[1]presupuesto!$D$142:$F$142</c:f>
              <c:strCache>
                <c:ptCount val="3"/>
                <c:pt idx="0">
                  <c:v>Presupuestado vigente</c:v>
                </c:pt>
                <c:pt idx="1">
                  <c:v>Ejecutado 31/12/2020</c:v>
                </c:pt>
                <c:pt idx="2">
                  <c:v>Saldos</c:v>
                </c:pt>
              </c:strCache>
            </c:strRef>
          </c:cat>
          <c:val>
            <c:numRef>
              <c:f>[1]presupuesto!$D$143:$F$143</c:f>
              <c:numCache>
                <c:formatCode>General</c:formatCode>
                <c:ptCount val="3"/>
                <c:pt idx="0">
                  <c:v>14000000000</c:v>
                </c:pt>
                <c:pt idx="1">
                  <c:v>14000000000</c:v>
                </c:pt>
                <c:pt idx="2">
                  <c:v>0</c:v>
                </c:pt>
              </c:numCache>
            </c:numRef>
          </c:val>
        </c:ser>
        <c:ser>
          <c:idx val="1"/>
          <c:order val="1"/>
          <c:tx>
            <c:strRef>
              <c:f>[1]presupuesto!$D$143:$F$143</c:f>
              <c:strCache>
                <c:ptCount val="1"/>
                <c:pt idx="0">
                  <c:v>14000000000 14000000000 0</c:v>
                </c:pt>
              </c:strCache>
            </c:strRef>
          </c:tx>
          <c:val>
            <c:numRef>
              <c:f>[1]presupuesto!$A$143:$C$143</c:f>
              <c:numCache>
                <c:formatCode>General</c:formatCode>
                <c:ptCount val="3"/>
                <c:pt idx="0">
                  <c:v>800</c:v>
                </c:pt>
                <c:pt idx="1">
                  <c:v>831</c:v>
                </c:pt>
                <c:pt idx="2">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Ejecución Financiera - </a:t>
            </a:r>
            <a:r>
              <a:rPr lang="en-US" sz="1400" b="1" i="0" baseline="0">
                <a:effectLst/>
              </a:rPr>
              <a:t>02 Programa Sustantivo OLLAS POPULARES</a:t>
            </a:r>
            <a:endParaRPr lang="es-PY" sz="1400">
              <a:effectLst/>
            </a:endParaRPr>
          </a:p>
        </c:rich>
      </c:tx>
      <c:overlay val="0"/>
    </c:title>
    <c:autoTitleDeleted val="0"/>
    <c:plotArea>
      <c:layout/>
      <c:pieChart>
        <c:varyColors val="1"/>
        <c:ser>
          <c:idx val="0"/>
          <c:order val="0"/>
          <c:tx>
            <c:strRef>
              <c:f>[1]presupuesto!$A$173:$C$173</c:f>
              <c:strCache>
                <c:ptCount val="1"/>
                <c:pt idx="0">
                  <c:v>0 0 0</c:v>
                </c:pt>
              </c:strCache>
            </c:strRef>
          </c:tx>
          <c:dLbls>
            <c:showLegendKey val="0"/>
            <c:showVal val="1"/>
            <c:showCatName val="0"/>
            <c:showSerName val="0"/>
            <c:showPercent val="0"/>
            <c:showBubbleSize val="0"/>
            <c:showLeaderLines val="1"/>
          </c:dLbls>
          <c:cat>
            <c:strRef>
              <c:f>[1]presupuesto!$D$174:$F$174</c:f>
              <c:strCache>
                <c:ptCount val="3"/>
                <c:pt idx="0">
                  <c:v>Presupuestado vigente</c:v>
                </c:pt>
                <c:pt idx="1">
                  <c:v>Ejecutado 31/12/2020</c:v>
                </c:pt>
                <c:pt idx="2">
                  <c:v>Saldos</c:v>
                </c:pt>
              </c:strCache>
            </c:strRef>
          </c:cat>
          <c:val>
            <c:numRef>
              <c:f>[1]presupuesto!$D$175:$F$175</c:f>
              <c:numCache>
                <c:formatCode>General</c:formatCode>
                <c:ptCount val="3"/>
                <c:pt idx="0">
                  <c:v>15000000000</c:v>
                </c:pt>
                <c:pt idx="1">
                  <c:v>15000000000</c:v>
                </c:pt>
                <c:pt idx="2">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228600</xdr:colOff>
      <xdr:row>4</xdr:row>
      <xdr:rowOff>183173</xdr:rowOff>
    </xdr:to>
    <xdr:pic>
      <xdr:nvPicPr>
        <xdr:cNvPr id="2" name="0 Imagen" descr="logos nuevos encabezado.png"/>
        <xdr:cNvPicPr/>
      </xdr:nvPicPr>
      <xdr:blipFill>
        <a:blip xmlns:r="http://schemas.openxmlformats.org/officeDocument/2006/relationships" r:embed="rId1" cstate="print"/>
        <a:stretch>
          <a:fillRect/>
        </a:stretch>
      </xdr:blipFill>
      <xdr:spPr>
        <a:xfrm>
          <a:off x="0" y="0"/>
          <a:ext cx="8439150" cy="945173"/>
        </a:xfrm>
        <a:prstGeom prst="rect">
          <a:avLst/>
        </a:prstGeom>
      </xdr:spPr>
    </xdr:pic>
    <xdr:clientData/>
  </xdr:twoCellAnchor>
  <xdr:twoCellAnchor>
    <xdr:from>
      <xdr:col>0</xdr:col>
      <xdr:colOff>77932</xdr:colOff>
      <xdr:row>281</xdr:row>
      <xdr:rowOff>117763</xdr:rowOff>
    </xdr:from>
    <xdr:to>
      <xdr:col>3</xdr:col>
      <xdr:colOff>895350</xdr:colOff>
      <xdr:row>295</xdr:row>
      <xdr:rowOff>47625</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104776</xdr:colOff>
      <xdr:row>301</xdr:row>
      <xdr:rowOff>47625</xdr:rowOff>
    </xdr:from>
    <xdr:to>
      <xdr:col>3</xdr:col>
      <xdr:colOff>923925</xdr:colOff>
      <xdr:row>316</xdr:row>
      <xdr:rowOff>95250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327</xdr:row>
      <xdr:rowOff>57151</xdr:rowOff>
    </xdr:from>
    <xdr:to>
      <xdr:col>3</xdr:col>
      <xdr:colOff>428625</xdr:colOff>
      <xdr:row>341</xdr:row>
      <xdr:rowOff>57151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348</xdr:row>
      <xdr:rowOff>0</xdr:rowOff>
    </xdr:from>
    <xdr:to>
      <xdr:col>3</xdr:col>
      <xdr:colOff>180976</xdr:colOff>
      <xdr:row>362</xdr:row>
      <xdr:rowOff>38100</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371</xdr:row>
      <xdr:rowOff>0</xdr:rowOff>
    </xdr:from>
    <xdr:to>
      <xdr:col>3</xdr:col>
      <xdr:colOff>533400</xdr:colOff>
      <xdr:row>386</xdr:row>
      <xdr:rowOff>180975</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Ejecuci&#243;n%202020/Rendicion%20de%20Cuentas%20%20DICIEM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Hoja1"/>
    </sheetNames>
    <sheetDataSet>
      <sheetData sheetId="0">
        <row r="13">
          <cell r="D13" t="str">
            <v>Presupuestado vigente</v>
          </cell>
          <cell r="E13" t="str">
            <v>Ejecutado 31/12/2020</v>
          </cell>
          <cell r="F13" t="str">
            <v>Saldos</v>
          </cell>
        </row>
        <row r="49">
          <cell r="D49">
            <v>72882409137</v>
          </cell>
          <cell r="E49">
            <v>57410427424</v>
          </cell>
          <cell r="F49">
            <v>20472071713</v>
          </cell>
        </row>
        <row r="68">
          <cell r="A68">
            <v>0</v>
          </cell>
          <cell r="B68">
            <v>0</v>
          </cell>
        </row>
        <row r="69">
          <cell r="D69" t="str">
            <v>Presupuestado vigente</v>
          </cell>
          <cell r="E69" t="str">
            <v>Ejecutado 31/12/2020</v>
          </cell>
          <cell r="F69" t="str">
            <v>Saldos</v>
          </cell>
        </row>
        <row r="70">
          <cell r="D70">
            <v>165000000000</v>
          </cell>
          <cell r="E70">
            <v>165000000000</v>
          </cell>
          <cell r="F70">
            <v>0</v>
          </cell>
        </row>
        <row r="108">
          <cell r="A108">
            <v>0</v>
          </cell>
          <cell r="B108">
            <v>0</v>
          </cell>
        </row>
        <row r="109">
          <cell r="D109" t="str">
            <v>Presupuestado vigente</v>
          </cell>
          <cell r="E109" t="str">
            <v>Ejecutado 31/12/2020</v>
          </cell>
          <cell r="F109" t="str">
            <v>Saldos</v>
          </cell>
        </row>
        <row r="112">
          <cell r="D112">
            <v>30293528770</v>
          </cell>
          <cell r="E112">
            <v>19391436320</v>
          </cell>
          <cell r="F112">
            <v>10902092450</v>
          </cell>
        </row>
        <row r="141">
          <cell r="A141" t="str">
            <v>4.8 Ejecución Financiera (Generar gráfica)</v>
          </cell>
          <cell r="B141">
            <v>0</v>
          </cell>
          <cell r="C141">
            <v>0</v>
          </cell>
        </row>
        <row r="142">
          <cell r="D142" t="str">
            <v>Presupuestado vigente</v>
          </cell>
          <cell r="E142" t="str">
            <v>Ejecutado 31/12/2020</v>
          </cell>
          <cell r="F142" t="str">
            <v>Saldos</v>
          </cell>
        </row>
        <row r="143">
          <cell r="A143">
            <v>800</v>
          </cell>
          <cell r="B143">
            <v>831</v>
          </cell>
          <cell r="C143" t="str">
            <v>AP.A ENTID.C/ FINES SOCIALES O EMERGENCIA (FONE) FF20 OF 401</v>
          </cell>
          <cell r="D143">
            <v>14000000000</v>
          </cell>
          <cell r="E143">
            <v>14000000000</v>
          </cell>
          <cell r="F143">
            <v>0</v>
          </cell>
        </row>
        <row r="173">
          <cell r="A173">
            <v>0</v>
          </cell>
          <cell r="B173">
            <v>0</v>
          </cell>
          <cell r="C173">
            <v>0</v>
          </cell>
        </row>
        <row r="174">
          <cell r="D174" t="str">
            <v>Presupuestado vigente</v>
          </cell>
          <cell r="E174" t="str">
            <v>Ejecutado 31/12/2020</v>
          </cell>
          <cell r="F174" t="str">
            <v>Saldos</v>
          </cell>
        </row>
        <row r="175">
          <cell r="D175">
            <v>15000000000</v>
          </cell>
          <cell r="E175">
            <v>15000000000</v>
          </cell>
          <cell r="F175">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denuncias.gov.py/ssps/" TargetMode="External"/><Relationship Id="rId21" Type="http://schemas.openxmlformats.org/officeDocument/2006/relationships/hyperlink" Target="http://www.denuncias.gov.py/ssps/" TargetMode="External"/><Relationship Id="rId42" Type="http://schemas.openxmlformats.org/officeDocument/2006/relationships/hyperlink" Target="http://www.denuncias.gov.py/ssps/" TargetMode="External"/><Relationship Id="rId63" Type="http://schemas.openxmlformats.org/officeDocument/2006/relationships/hyperlink" Target="http://www.denuncias.gov.py/ssps/" TargetMode="External"/><Relationship Id="rId84" Type="http://schemas.openxmlformats.org/officeDocument/2006/relationships/hyperlink" Target="http://www.denuncias.gov.py/ssps/" TargetMode="External"/><Relationship Id="rId138" Type="http://schemas.openxmlformats.org/officeDocument/2006/relationships/hyperlink" Target="http://www.denuncias.gov.py/ssps/" TargetMode="External"/><Relationship Id="rId159" Type="http://schemas.openxmlformats.org/officeDocument/2006/relationships/hyperlink" Target="http://www.denuncias.gov.py/ssps/" TargetMode="External"/><Relationship Id="rId170" Type="http://schemas.openxmlformats.org/officeDocument/2006/relationships/hyperlink" Target="http://www.denuncias.gov.py/ssps/" TargetMode="External"/><Relationship Id="rId191" Type="http://schemas.openxmlformats.org/officeDocument/2006/relationships/hyperlink" Target="https://www.contrataciones.gov.py/buscador/licitaciones.html" TargetMode="External"/><Relationship Id="rId205" Type="http://schemas.openxmlformats.org/officeDocument/2006/relationships/hyperlink" Target="https://www.contrataciones.gov.py/buscador/licitaciones.html" TargetMode="External"/><Relationship Id="rId226" Type="http://schemas.openxmlformats.org/officeDocument/2006/relationships/hyperlink" Target="https://www.contrataciones.gov.py/buscador/licitaciones.html" TargetMode="External"/><Relationship Id="rId247" Type="http://schemas.openxmlformats.org/officeDocument/2006/relationships/hyperlink" Target="https://www.contrataciones.gov.py/buscador/licitaciones.html" TargetMode="External"/><Relationship Id="rId107" Type="http://schemas.openxmlformats.org/officeDocument/2006/relationships/hyperlink" Target="http://www.denuncias.gov.py/ssps/" TargetMode="External"/><Relationship Id="rId268" Type="http://schemas.openxmlformats.org/officeDocument/2006/relationships/hyperlink" Target="https://www.sen.gov.py/application/files/4316/1047/4773/Rubro_361_Combustible.pdf" TargetMode="External"/><Relationship Id="rId11" Type="http://schemas.openxmlformats.org/officeDocument/2006/relationships/hyperlink" Target="https://bit.ly/panel-transparencia-senacpy" TargetMode="External"/><Relationship Id="rId32" Type="http://schemas.openxmlformats.org/officeDocument/2006/relationships/hyperlink" Target="http://www.denuncias.gov.py/ssps/" TargetMode="External"/><Relationship Id="rId53" Type="http://schemas.openxmlformats.org/officeDocument/2006/relationships/hyperlink" Target="http://www.denuncias.gov.py/ssps/" TargetMode="External"/><Relationship Id="rId74" Type="http://schemas.openxmlformats.org/officeDocument/2006/relationships/hyperlink" Target="http://www.denuncias.gov.py/ssps/" TargetMode="External"/><Relationship Id="rId128" Type="http://schemas.openxmlformats.org/officeDocument/2006/relationships/hyperlink" Target="http://www.denuncias.gov.py/ssps/" TargetMode="External"/><Relationship Id="rId149" Type="http://schemas.openxmlformats.org/officeDocument/2006/relationships/hyperlink" Target="http://www.denuncias.gov.py/ssps/" TargetMode="External"/><Relationship Id="rId5" Type="http://schemas.openxmlformats.org/officeDocument/2006/relationships/hyperlink" Target="https://drive.google.com/file/d/1TQ0l3VnNBgyp9Fg8pO2QxKbkEt531NNg/view" TargetMode="External"/><Relationship Id="rId95" Type="http://schemas.openxmlformats.org/officeDocument/2006/relationships/hyperlink" Target="http://www.denuncias.gov.py/ssps/" TargetMode="External"/><Relationship Id="rId160" Type="http://schemas.openxmlformats.org/officeDocument/2006/relationships/hyperlink" Target="http://www.denuncias.gov.py/ssps/" TargetMode="External"/><Relationship Id="rId181" Type="http://schemas.openxmlformats.org/officeDocument/2006/relationships/hyperlink" Target="https://www.contrataciones.gov.py/buscador/licitaciones.html" TargetMode="External"/><Relationship Id="rId216" Type="http://schemas.openxmlformats.org/officeDocument/2006/relationships/hyperlink" Target="https://www.contrataciones.gov.py/buscador/licitaciones.html" TargetMode="External"/><Relationship Id="rId237" Type="http://schemas.openxmlformats.org/officeDocument/2006/relationships/hyperlink" Target="https://www.contrataciones.gov.py/buscador/licitaciones.html" TargetMode="External"/><Relationship Id="rId258" Type="http://schemas.openxmlformats.org/officeDocument/2006/relationships/hyperlink" Target="https://bit.ly/panel-transparencia-senacpy" TargetMode="External"/><Relationship Id="rId22" Type="http://schemas.openxmlformats.org/officeDocument/2006/relationships/hyperlink" Target="http://www.denuncias.gov.py/ssps/" TargetMode="External"/><Relationship Id="rId43" Type="http://schemas.openxmlformats.org/officeDocument/2006/relationships/hyperlink" Target="http://www.denuncias.gov.py/ssps/" TargetMode="External"/><Relationship Id="rId64" Type="http://schemas.openxmlformats.org/officeDocument/2006/relationships/hyperlink" Target="http://www.denuncias.gov.py/ssps/" TargetMode="External"/><Relationship Id="rId118" Type="http://schemas.openxmlformats.org/officeDocument/2006/relationships/hyperlink" Target="http://www.denuncias.gov.py/ssps/" TargetMode="External"/><Relationship Id="rId139" Type="http://schemas.openxmlformats.org/officeDocument/2006/relationships/hyperlink" Target="http://www.denuncias.gov.py/ssps/" TargetMode="External"/><Relationship Id="rId85" Type="http://schemas.openxmlformats.org/officeDocument/2006/relationships/hyperlink" Target="http://www.denuncias.gov.py/ssps/" TargetMode="External"/><Relationship Id="rId150" Type="http://schemas.openxmlformats.org/officeDocument/2006/relationships/hyperlink" Target="http://www.denuncias.gov.py/ssps/" TargetMode="External"/><Relationship Id="rId171" Type="http://schemas.openxmlformats.org/officeDocument/2006/relationships/hyperlink" Target="https://bit.ly/panel-transparencia-senacpy" TargetMode="External"/><Relationship Id="rId192" Type="http://schemas.openxmlformats.org/officeDocument/2006/relationships/hyperlink" Target="https://www.contrataciones.gov.py/buscador/licitaciones.html" TargetMode="External"/><Relationship Id="rId206" Type="http://schemas.openxmlformats.org/officeDocument/2006/relationships/hyperlink" Target="https://www.contrataciones.gov.py/buscador/licitaciones.html" TargetMode="External"/><Relationship Id="rId227" Type="http://schemas.openxmlformats.org/officeDocument/2006/relationships/hyperlink" Target="https://www.contrataciones.gov.py/buscador/licitaciones.html" TargetMode="External"/><Relationship Id="rId248" Type="http://schemas.openxmlformats.org/officeDocument/2006/relationships/hyperlink" Target="https://www.contrataciones.gov.py/buscador/licitaciones.html" TargetMode="External"/><Relationship Id="rId269" Type="http://schemas.openxmlformats.org/officeDocument/2006/relationships/hyperlink" Target="https://www.sen.gov.py/application/files/8816/1054/6617/Informe_Ayuda_Humanitaria.pdf" TargetMode="External"/><Relationship Id="rId12" Type="http://schemas.openxmlformats.org/officeDocument/2006/relationships/hyperlink" Target="https://bit.ly/panel-transparencia-senacpy" TargetMode="External"/><Relationship Id="rId33" Type="http://schemas.openxmlformats.org/officeDocument/2006/relationships/hyperlink" Target="http://www.denuncias.gov.py/ssps/" TargetMode="External"/><Relationship Id="rId108" Type="http://schemas.openxmlformats.org/officeDocument/2006/relationships/hyperlink" Target="http://www.denuncias.gov.py/ssps/" TargetMode="External"/><Relationship Id="rId129" Type="http://schemas.openxmlformats.org/officeDocument/2006/relationships/hyperlink" Target="http://www.denuncias.gov.py/ssps/" TargetMode="External"/><Relationship Id="rId54" Type="http://schemas.openxmlformats.org/officeDocument/2006/relationships/hyperlink" Target="http://www.denuncias.gov.py/ssps/" TargetMode="External"/><Relationship Id="rId75" Type="http://schemas.openxmlformats.org/officeDocument/2006/relationships/hyperlink" Target="http://www.denuncias.gov.py/ssps/" TargetMode="External"/><Relationship Id="rId96" Type="http://schemas.openxmlformats.org/officeDocument/2006/relationships/hyperlink" Target="http://www.denuncias.gov.py/ssps/" TargetMode="External"/><Relationship Id="rId140" Type="http://schemas.openxmlformats.org/officeDocument/2006/relationships/hyperlink" Target="http://www.denuncias.gov.py/ssps/" TargetMode="External"/><Relationship Id="rId161" Type="http://schemas.openxmlformats.org/officeDocument/2006/relationships/hyperlink" Target="http://www.denuncias.gov.py/ssps/" TargetMode="External"/><Relationship Id="rId182" Type="http://schemas.openxmlformats.org/officeDocument/2006/relationships/hyperlink" Target="https://www.contrataciones.gov.py/buscador/licitaciones.html" TargetMode="External"/><Relationship Id="rId217" Type="http://schemas.openxmlformats.org/officeDocument/2006/relationships/hyperlink" Target="https://www.contrataciones.gov.py/buscador/licitaciones.html" TargetMode="External"/><Relationship Id="rId6" Type="http://schemas.openxmlformats.org/officeDocument/2006/relationships/hyperlink" Target="https://es-la.facebook.com/SecretariadeEmergenciaNacionalParaguay/" TargetMode="External"/><Relationship Id="rId238" Type="http://schemas.openxmlformats.org/officeDocument/2006/relationships/hyperlink" Target="https://www.contrataciones.gov.py/buscador/licitaciones.html" TargetMode="External"/><Relationship Id="rId259" Type="http://schemas.openxmlformats.org/officeDocument/2006/relationships/hyperlink" Target="https://bit.ly/panel-transparencia-senacpy" TargetMode="External"/><Relationship Id="rId23" Type="http://schemas.openxmlformats.org/officeDocument/2006/relationships/hyperlink" Target="http://www.denuncias.gov.py/ssps/" TargetMode="External"/><Relationship Id="rId119" Type="http://schemas.openxmlformats.org/officeDocument/2006/relationships/hyperlink" Target="http://www.denuncias.gov.py/ssps/" TargetMode="External"/><Relationship Id="rId270" Type="http://schemas.openxmlformats.org/officeDocument/2006/relationships/printerSettings" Target="../printerSettings/printerSettings1.bin"/><Relationship Id="rId44" Type="http://schemas.openxmlformats.org/officeDocument/2006/relationships/hyperlink" Target="http://www.denuncias.gov.py/ssps/" TargetMode="External"/><Relationship Id="rId60" Type="http://schemas.openxmlformats.org/officeDocument/2006/relationships/hyperlink" Target="http://www.denuncias.gov.py/ssps/" TargetMode="External"/><Relationship Id="rId65" Type="http://schemas.openxmlformats.org/officeDocument/2006/relationships/hyperlink" Target="http://www.denuncias.gov.py/ssps/" TargetMode="External"/><Relationship Id="rId81" Type="http://schemas.openxmlformats.org/officeDocument/2006/relationships/hyperlink" Target="http://www.denuncias.gov.py/ssps/" TargetMode="External"/><Relationship Id="rId86" Type="http://schemas.openxmlformats.org/officeDocument/2006/relationships/hyperlink" Target="http://www.denuncias.gov.py/ssps/" TargetMode="External"/><Relationship Id="rId130" Type="http://schemas.openxmlformats.org/officeDocument/2006/relationships/hyperlink" Target="http://www.denuncias.gov.py/ssps/" TargetMode="External"/><Relationship Id="rId135" Type="http://schemas.openxmlformats.org/officeDocument/2006/relationships/hyperlink" Target="http://www.denuncias.gov.py/ssps/" TargetMode="External"/><Relationship Id="rId151" Type="http://schemas.openxmlformats.org/officeDocument/2006/relationships/hyperlink" Target="http://www.denuncias.gov.py/ssps/" TargetMode="External"/><Relationship Id="rId156" Type="http://schemas.openxmlformats.org/officeDocument/2006/relationships/hyperlink" Target="http://www.denuncias.gov.py/ssps/" TargetMode="External"/><Relationship Id="rId177" Type="http://schemas.openxmlformats.org/officeDocument/2006/relationships/hyperlink" Target="https://www.contrataciones.gov.py/buscador/licitaciones.html" TargetMode="External"/><Relationship Id="rId198" Type="http://schemas.openxmlformats.org/officeDocument/2006/relationships/hyperlink" Target="https://www.contrataciones.gov.py/buscador/licitaciones.html" TargetMode="External"/><Relationship Id="rId172" Type="http://schemas.openxmlformats.org/officeDocument/2006/relationships/hyperlink" Target="http://www.denuncias.gov.py/ssps/" TargetMode="External"/><Relationship Id="rId193" Type="http://schemas.openxmlformats.org/officeDocument/2006/relationships/hyperlink" Target="https://www.contrataciones.gov.py/buscador/licitaciones.html" TargetMode="External"/><Relationship Id="rId202" Type="http://schemas.openxmlformats.org/officeDocument/2006/relationships/hyperlink" Target="https://www.contrataciones.gov.py/buscador/licitaciones.html" TargetMode="External"/><Relationship Id="rId207" Type="http://schemas.openxmlformats.org/officeDocument/2006/relationships/hyperlink" Target="https://www.contrataciones.gov.py/buscador/licitaciones.html" TargetMode="External"/><Relationship Id="rId223" Type="http://schemas.openxmlformats.org/officeDocument/2006/relationships/hyperlink" Target="https://www.contrataciones.gov.py/buscador/licitaciones.html" TargetMode="External"/><Relationship Id="rId228" Type="http://schemas.openxmlformats.org/officeDocument/2006/relationships/hyperlink" Target="https://www.contrataciones.gov.py/buscador/licitaciones.html" TargetMode="External"/><Relationship Id="rId244" Type="http://schemas.openxmlformats.org/officeDocument/2006/relationships/hyperlink" Target="https://www.contrataciones.gov.py/buscador/licitaciones.html" TargetMode="External"/><Relationship Id="rId249" Type="http://schemas.openxmlformats.org/officeDocument/2006/relationships/hyperlink" Target="https://www.contrataciones.gov.py/buscador/licitaciones.html" TargetMode="External"/><Relationship Id="rId13" Type="http://schemas.openxmlformats.org/officeDocument/2006/relationships/hyperlink" Target="https://bit.ly/panel-transparencia-senacpy" TargetMode="External"/><Relationship Id="rId18" Type="http://schemas.openxmlformats.org/officeDocument/2006/relationships/hyperlink" Target="http://www.denuncias.gov.py/ssps/" TargetMode="External"/><Relationship Id="rId39" Type="http://schemas.openxmlformats.org/officeDocument/2006/relationships/hyperlink" Target="http://www.denuncias.gov.py/ssps/" TargetMode="External"/><Relationship Id="rId109" Type="http://schemas.openxmlformats.org/officeDocument/2006/relationships/hyperlink" Target="http://www.denuncias.gov.py/ssps/" TargetMode="External"/><Relationship Id="rId260" Type="http://schemas.openxmlformats.org/officeDocument/2006/relationships/hyperlink" Target="https://bit.ly/panel-transparencia-senacpy" TargetMode="External"/><Relationship Id="rId265" Type="http://schemas.openxmlformats.org/officeDocument/2006/relationships/hyperlink" Target="https://www.sen.gov.py/application/files/9716/1047/1870/DAI_18-2020-_Verificacion_de_Bienes_Patrimoniales.pdf" TargetMode="External"/><Relationship Id="rId34" Type="http://schemas.openxmlformats.org/officeDocument/2006/relationships/hyperlink" Target="http://www.denuncias.gov.py/ssps/" TargetMode="External"/><Relationship Id="rId50" Type="http://schemas.openxmlformats.org/officeDocument/2006/relationships/hyperlink" Target="http://www.denuncias.gov.py/ssps/" TargetMode="External"/><Relationship Id="rId55" Type="http://schemas.openxmlformats.org/officeDocument/2006/relationships/hyperlink" Target="http://www.denuncias.gov.py/ssps/" TargetMode="External"/><Relationship Id="rId76" Type="http://schemas.openxmlformats.org/officeDocument/2006/relationships/hyperlink" Target="http://www.denuncias.gov.py/ssps/" TargetMode="External"/><Relationship Id="rId97" Type="http://schemas.openxmlformats.org/officeDocument/2006/relationships/hyperlink" Target="http://www.denuncias.gov.py/ssps/" TargetMode="External"/><Relationship Id="rId104" Type="http://schemas.openxmlformats.org/officeDocument/2006/relationships/hyperlink" Target="http://www.denuncias.gov.py/ssps/" TargetMode="External"/><Relationship Id="rId120" Type="http://schemas.openxmlformats.org/officeDocument/2006/relationships/hyperlink" Target="http://www.denuncias.gov.py/ssps/" TargetMode="External"/><Relationship Id="rId125" Type="http://schemas.openxmlformats.org/officeDocument/2006/relationships/hyperlink" Target="http://www.denuncias.gov.py/ssps/" TargetMode="External"/><Relationship Id="rId141" Type="http://schemas.openxmlformats.org/officeDocument/2006/relationships/hyperlink" Target="http://www.denuncias.gov.py/ssps/" TargetMode="External"/><Relationship Id="rId146" Type="http://schemas.openxmlformats.org/officeDocument/2006/relationships/hyperlink" Target="http://www.denuncias.gov.py/ssps/" TargetMode="External"/><Relationship Id="rId167" Type="http://schemas.openxmlformats.org/officeDocument/2006/relationships/hyperlink" Target="http://www.denuncias.gov.py/ssps/" TargetMode="External"/><Relationship Id="rId188" Type="http://schemas.openxmlformats.org/officeDocument/2006/relationships/hyperlink" Target="https://www.contrataciones.gov.py/buscador/licitaciones.html" TargetMode="External"/><Relationship Id="rId7" Type="http://schemas.openxmlformats.org/officeDocument/2006/relationships/hyperlink" Target="https://twitter.com/senparaguay" TargetMode="External"/><Relationship Id="rId71" Type="http://schemas.openxmlformats.org/officeDocument/2006/relationships/hyperlink" Target="http://www.denuncias.gov.py/ssps/" TargetMode="External"/><Relationship Id="rId92" Type="http://schemas.openxmlformats.org/officeDocument/2006/relationships/hyperlink" Target="http://www.denuncias.gov.py/ssps/" TargetMode="External"/><Relationship Id="rId162" Type="http://schemas.openxmlformats.org/officeDocument/2006/relationships/hyperlink" Target="http://www.denuncias.gov.py/ssps/" TargetMode="External"/><Relationship Id="rId183" Type="http://schemas.openxmlformats.org/officeDocument/2006/relationships/hyperlink" Target="https://www.contrataciones.gov.py/buscador/licitaciones.html" TargetMode="External"/><Relationship Id="rId213" Type="http://schemas.openxmlformats.org/officeDocument/2006/relationships/hyperlink" Target="https://www.contrataciones.gov.py/buscador/licitaciones.html" TargetMode="External"/><Relationship Id="rId218" Type="http://schemas.openxmlformats.org/officeDocument/2006/relationships/hyperlink" Target="https://www.contrataciones.gov.py/buscador/licitaciones.html" TargetMode="External"/><Relationship Id="rId234" Type="http://schemas.openxmlformats.org/officeDocument/2006/relationships/hyperlink" Target="https://www.contrataciones.gov.py/buscador/licitaciones.html" TargetMode="External"/><Relationship Id="rId239" Type="http://schemas.openxmlformats.org/officeDocument/2006/relationships/hyperlink" Target="https://www.contrataciones.gov.py/buscador/licitaciones.html" TargetMode="External"/><Relationship Id="rId2" Type="http://schemas.openxmlformats.org/officeDocument/2006/relationships/hyperlink" Target="https://www.sen.gov.py/application/files/8015/9188/4586/Politica_Nacional_de_Gestion_y_Reduccion_de_Riesgos__2018.pdf" TargetMode="External"/><Relationship Id="rId29" Type="http://schemas.openxmlformats.org/officeDocument/2006/relationships/hyperlink" Target="http://www.denuncias.gov.py/ssps/" TargetMode="External"/><Relationship Id="rId250" Type="http://schemas.openxmlformats.org/officeDocument/2006/relationships/hyperlink" Target="https://www.contrataciones.gov.py/buscador/licitaciones.html" TargetMode="External"/><Relationship Id="rId255" Type="http://schemas.openxmlformats.org/officeDocument/2006/relationships/hyperlink" Target="https://www.sfp.gov.py/sfp/archivos/documentos/Informe_Agosto_2020_4565gqh9.pdf" TargetMode="External"/><Relationship Id="rId271" Type="http://schemas.openxmlformats.org/officeDocument/2006/relationships/drawing" Target="../drawings/drawing1.xml"/><Relationship Id="rId24" Type="http://schemas.openxmlformats.org/officeDocument/2006/relationships/hyperlink" Target="http://www.denuncias.gov.py/ssps/" TargetMode="External"/><Relationship Id="rId40" Type="http://schemas.openxmlformats.org/officeDocument/2006/relationships/hyperlink" Target="http://www.denuncias.gov.py/ssps/" TargetMode="External"/><Relationship Id="rId45" Type="http://schemas.openxmlformats.org/officeDocument/2006/relationships/hyperlink" Target="http://www.denuncias.gov.py/ssps/" TargetMode="External"/><Relationship Id="rId66" Type="http://schemas.openxmlformats.org/officeDocument/2006/relationships/hyperlink" Target="http://www.denuncias.gov.py/ssps/" TargetMode="External"/><Relationship Id="rId87" Type="http://schemas.openxmlformats.org/officeDocument/2006/relationships/hyperlink" Target="http://www.denuncias.gov.py/ssps/" TargetMode="External"/><Relationship Id="rId110" Type="http://schemas.openxmlformats.org/officeDocument/2006/relationships/hyperlink" Target="http://www.denuncias.gov.py/ssps/" TargetMode="External"/><Relationship Id="rId115" Type="http://schemas.openxmlformats.org/officeDocument/2006/relationships/hyperlink" Target="http://www.denuncias.gov.py/ssps/" TargetMode="External"/><Relationship Id="rId131" Type="http://schemas.openxmlformats.org/officeDocument/2006/relationships/hyperlink" Target="http://www.denuncias.gov.py/ssps/" TargetMode="External"/><Relationship Id="rId136" Type="http://schemas.openxmlformats.org/officeDocument/2006/relationships/hyperlink" Target="http://www.denuncias.gov.py/ssps/" TargetMode="External"/><Relationship Id="rId157" Type="http://schemas.openxmlformats.org/officeDocument/2006/relationships/hyperlink" Target="http://www.denuncias.gov.py/ssps/" TargetMode="External"/><Relationship Id="rId178" Type="http://schemas.openxmlformats.org/officeDocument/2006/relationships/hyperlink" Target="https://www.contrataciones.gov.py/buscador/licitaciones.html" TargetMode="External"/><Relationship Id="rId61" Type="http://schemas.openxmlformats.org/officeDocument/2006/relationships/hyperlink" Target="http://www.denuncias.gov.py/ssps/" TargetMode="External"/><Relationship Id="rId82" Type="http://schemas.openxmlformats.org/officeDocument/2006/relationships/hyperlink" Target="http://www.denuncias.gov.py/ssps/" TargetMode="External"/><Relationship Id="rId152" Type="http://schemas.openxmlformats.org/officeDocument/2006/relationships/hyperlink" Target="http://www.denuncias.gov.py/ssps/" TargetMode="External"/><Relationship Id="rId173" Type="http://schemas.openxmlformats.org/officeDocument/2006/relationships/hyperlink" Target="http://www.denuncias.gov.py/ssps/" TargetMode="External"/><Relationship Id="rId194" Type="http://schemas.openxmlformats.org/officeDocument/2006/relationships/hyperlink" Target="https://www.contrataciones.gov.py/buscador/licitaciones.html" TargetMode="External"/><Relationship Id="rId199" Type="http://schemas.openxmlformats.org/officeDocument/2006/relationships/hyperlink" Target="https://www.contrataciones.gov.py/buscador/licitaciones.html" TargetMode="External"/><Relationship Id="rId203" Type="http://schemas.openxmlformats.org/officeDocument/2006/relationships/hyperlink" Target="https://www.contrataciones.gov.py/buscador/licitaciones.html" TargetMode="External"/><Relationship Id="rId208" Type="http://schemas.openxmlformats.org/officeDocument/2006/relationships/hyperlink" Target="https://www.contrataciones.gov.py/buscador/licitaciones.html" TargetMode="External"/><Relationship Id="rId229" Type="http://schemas.openxmlformats.org/officeDocument/2006/relationships/hyperlink" Target="https://www.contrataciones.gov.py/buscador/licitaciones.html" TargetMode="External"/><Relationship Id="rId19" Type="http://schemas.openxmlformats.org/officeDocument/2006/relationships/hyperlink" Target="http://www.denuncias.gov.py/ssps/" TargetMode="External"/><Relationship Id="rId224" Type="http://schemas.openxmlformats.org/officeDocument/2006/relationships/hyperlink" Target="https://www.contrataciones.gov.py/buscador/licitaciones.html" TargetMode="External"/><Relationship Id="rId240" Type="http://schemas.openxmlformats.org/officeDocument/2006/relationships/hyperlink" Target="https://www.contrataciones.gov.py/buscador/licitaciones.html" TargetMode="External"/><Relationship Id="rId245" Type="http://schemas.openxmlformats.org/officeDocument/2006/relationships/hyperlink" Target="https://www.contrataciones.gov.py/buscador/licitaciones.html" TargetMode="External"/><Relationship Id="rId261" Type="http://schemas.openxmlformats.org/officeDocument/2006/relationships/hyperlink" Target="https://www.sen.gov.py/application/files/5516/1045/7153/Eje1220.pdf" TargetMode="External"/><Relationship Id="rId266" Type="http://schemas.openxmlformats.org/officeDocument/2006/relationships/hyperlink" Target="https://www.sen.gov.py/application/files/6116/1047/1428/DAI_17-2020_Caja_Chica-Ago_Dic.2020.pdf" TargetMode="External"/><Relationship Id="rId14" Type="http://schemas.openxmlformats.org/officeDocument/2006/relationships/hyperlink" Target="http://www.denuncias.gov.py/ssps/" TargetMode="External"/><Relationship Id="rId30" Type="http://schemas.openxmlformats.org/officeDocument/2006/relationships/hyperlink" Target="http://www.denuncias.gov.py/ssps/" TargetMode="External"/><Relationship Id="rId35" Type="http://schemas.openxmlformats.org/officeDocument/2006/relationships/hyperlink" Target="http://www.denuncias.gov.py/ssps/" TargetMode="External"/><Relationship Id="rId56" Type="http://schemas.openxmlformats.org/officeDocument/2006/relationships/hyperlink" Target="http://www.denuncias.gov.py/ssps/" TargetMode="External"/><Relationship Id="rId77" Type="http://schemas.openxmlformats.org/officeDocument/2006/relationships/hyperlink" Target="http://www.denuncias.gov.py/ssps/" TargetMode="External"/><Relationship Id="rId100" Type="http://schemas.openxmlformats.org/officeDocument/2006/relationships/hyperlink" Target="http://www.denuncias.gov.py/ssps/" TargetMode="External"/><Relationship Id="rId105" Type="http://schemas.openxmlformats.org/officeDocument/2006/relationships/hyperlink" Target="http://www.denuncias.gov.py/ssps/" TargetMode="External"/><Relationship Id="rId126" Type="http://schemas.openxmlformats.org/officeDocument/2006/relationships/hyperlink" Target="http://www.denuncias.gov.py/ssps/" TargetMode="External"/><Relationship Id="rId147" Type="http://schemas.openxmlformats.org/officeDocument/2006/relationships/hyperlink" Target="http://www.denuncias.gov.py/ssps/" TargetMode="External"/><Relationship Id="rId168" Type="http://schemas.openxmlformats.org/officeDocument/2006/relationships/hyperlink" Target="http://www.denuncias.gov.py/ssps/" TargetMode="External"/><Relationship Id="rId8" Type="http://schemas.openxmlformats.org/officeDocument/2006/relationships/hyperlink" Target="https://twitter.com/senparaguay" TargetMode="External"/><Relationship Id="rId51" Type="http://schemas.openxmlformats.org/officeDocument/2006/relationships/hyperlink" Target="http://www.denuncias.gov.py/ssps/" TargetMode="External"/><Relationship Id="rId72" Type="http://schemas.openxmlformats.org/officeDocument/2006/relationships/hyperlink" Target="http://www.denuncias.gov.py/ssps/" TargetMode="External"/><Relationship Id="rId93" Type="http://schemas.openxmlformats.org/officeDocument/2006/relationships/hyperlink" Target="http://www.denuncias.gov.py/ssps/" TargetMode="External"/><Relationship Id="rId98" Type="http://schemas.openxmlformats.org/officeDocument/2006/relationships/hyperlink" Target="http://www.denuncias.gov.py/ssps/" TargetMode="External"/><Relationship Id="rId121" Type="http://schemas.openxmlformats.org/officeDocument/2006/relationships/hyperlink" Target="http://www.denuncias.gov.py/ssps/" TargetMode="External"/><Relationship Id="rId142" Type="http://schemas.openxmlformats.org/officeDocument/2006/relationships/hyperlink" Target="http://www.denuncias.gov.py/ssps/" TargetMode="External"/><Relationship Id="rId163" Type="http://schemas.openxmlformats.org/officeDocument/2006/relationships/hyperlink" Target="http://www.denuncias.gov.py/ssps/" TargetMode="External"/><Relationship Id="rId184" Type="http://schemas.openxmlformats.org/officeDocument/2006/relationships/hyperlink" Target="https://www.contrataciones.gov.py/buscador/licitaciones.html" TargetMode="External"/><Relationship Id="rId189" Type="http://schemas.openxmlformats.org/officeDocument/2006/relationships/hyperlink" Target="https://www.contrataciones.gov.py/buscador/licitaciones.html" TargetMode="External"/><Relationship Id="rId219" Type="http://schemas.openxmlformats.org/officeDocument/2006/relationships/hyperlink" Target="https://www.contrataciones.gov.py/buscador/licitaciones.html" TargetMode="External"/><Relationship Id="rId3" Type="http://schemas.openxmlformats.org/officeDocument/2006/relationships/hyperlink" Target="https://bit.ly/panel-transparencia-senacpy" TargetMode="External"/><Relationship Id="rId214" Type="http://schemas.openxmlformats.org/officeDocument/2006/relationships/hyperlink" Target="https://www.contrataciones.gov.py/buscador/licitaciones.html" TargetMode="External"/><Relationship Id="rId230" Type="http://schemas.openxmlformats.org/officeDocument/2006/relationships/hyperlink" Target="https://www.contrataciones.gov.py/buscador/licitaciones.html" TargetMode="External"/><Relationship Id="rId235" Type="http://schemas.openxmlformats.org/officeDocument/2006/relationships/hyperlink" Target="https://www.contrataciones.gov.py/buscador/licitaciones.html" TargetMode="External"/><Relationship Id="rId251" Type="http://schemas.openxmlformats.org/officeDocument/2006/relationships/hyperlink" Target="https://www.contrataciones.gov.py/buscador/licitaciones.html" TargetMode="External"/><Relationship Id="rId256" Type="http://schemas.openxmlformats.org/officeDocument/2006/relationships/hyperlink" Target="https://www.sfp.gov.py/sfp/archivos/documentos/Informe_Septiembre_2020_rccd09x6.pdf" TargetMode="External"/><Relationship Id="rId25" Type="http://schemas.openxmlformats.org/officeDocument/2006/relationships/hyperlink" Target="http://www.denuncias.gov.py/ssps/" TargetMode="External"/><Relationship Id="rId46" Type="http://schemas.openxmlformats.org/officeDocument/2006/relationships/hyperlink" Target="http://www.denuncias.gov.py/ssps/" TargetMode="External"/><Relationship Id="rId67" Type="http://schemas.openxmlformats.org/officeDocument/2006/relationships/hyperlink" Target="http://www.denuncias.gov.py/ssps/" TargetMode="External"/><Relationship Id="rId116" Type="http://schemas.openxmlformats.org/officeDocument/2006/relationships/hyperlink" Target="http://www.denuncias.gov.py/ssps/" TargetMode="External"/><Relationship Id="rId137" Type="http://schemas.openxmlformats.org/officeDocument/2006/relationships/hyperlink" Target="http://www.denuncias.gov.py/ssps/" TargetMode="External"/><Relationship Id="rId158" Type="http://schemas.openxmlformats.org/officeDocument/2006/relationships/hyperlink" Target="http://www.denuncias.gov.py/ssps/" TargetMode="External"/><Relationship Id="rId20" Type="http://schemas.openxmlformats.org/officeDocument/2006/relationships/hyperlink" Target="http://www.denuncias.gov.py/ssps/" TargetMode="External"/><Relationship Id="rId41" Type="http://schemas.openxmlformats.org/officeDocument/2006/relationships/hyperlink" Target="http://www.denuncias.gov.py/ssps/" TargetMode="External"/><Relationship Id="rId62" Type="http://schemas.openxmlformats.org/officeDocument/2006/relationships/hyperlink" Target="http://www.denuncias.gov.py/ssps/" TargetMode="External"/><Relationship Id="rId83" Type="http://schemas.openxmlformats.org/officeDocument/2006/relationships/hyperlink" Target="http://www.denuncias.gov.py/ssps/" TargetMode="External"/><Relationship Id="rId88" Type="http://schemas.openxmlformats.org/officeDocument/2006/relationships/hyperlink" Target="http://www.denuncias.gov.py/ssps/" TargetMode="External"/><Relationship Id="rId111" Type="http://schemas.openxmlformats.org/officeDocument/2006/relationships/hyperlink" Target="http://www.denuncias.gov.py/ssps/" TargetMode="External"/><Relationship Id="rId132" Type="http://schemas.openxmlformats.org/officeDocument/2006/relationships/hyperlink" Target="http://www.denuncias.gov.py/ssps/" TargetMode="External"/><Relationship Id="rId153" Type="http://schemas.openxmlformats.org/officeDocument/2006/relationships/hyperlink" Target="http://www.denuncias.gov.py/ssps/" TargetMode="External"/><Relationship Id="rId174" Type="http://schemas.openxmlformats.org/officeDocument/2006/relationships/hyperlink" Target="http://www.denuncias.gov.py/ssps/" TargetMode="External"/><Relationship Id="rId179" Type="http://schemas.openxmlformats.org/officeDocument/2006/relationships/hyperlink" Target="https://www.contrataciones.gov.py/buscador/licitaciones.html" TargetMode="External"/><Relationship Id="rId195" Type="http://schemas.openxmlformats.org/officeDocument/2006/relationships/hyperlink" Target="https://www.contrataciones.gov.py/buscador/licitaciones.html" TargetMode="External"/><Relationship Id="rId209" Type="http://schemas.openxmlformats.org/officeDocument/2006/relationships/hyperlink" Target="https://www.contrataciones.gov.py/buscador/licitaciones.html" TargetMode="External"/><Relationship Id="rId190" Type="http://schemas.openxmlformats.org/officeDocument/2006/relationships/hyperlink" Target="https://www.contrataciones.gov.py/buscador/licitaciones.html" TargetMode="External"/><Relationship Id="rId204" Type="http://schemas.openxmlformats.org/officeDocument/2006/relationships/hyperlink" Target="https://www.contrataciones.gov.py/buscador/licitaciones.html" TargetMode="External"/><Relationship Id="rId220" Type="http://schemas.openxmlformats.org/officeDocument/2006/relationships/hyperlink" Target="https://www.contrataciones.gov.py/buscador/licitaciones.html" TargetMode="External"/><Relationship Id="rId225" Type="http://schemas.openxmlformats.org/officeDocument/2006/relationships/hyperlink" Target="https://www.contrataciones.gov.py/buscador/licitaciones.html" TargetMode="External"/><Relationship Id="rId241" Type="http://schemas.openxmlformats.org/officeDocument/2006/relationships/hyperlink" Target="https://www.contrataciones.gov.py/buscador/licitaciones.html" TargetMode="External"/><Relationship Id="rId246" Type="http://schemas.openxmlformats.org/officeDocument/2006/relationships/hyperlink" Target="https://www.contrataciones.gov.py/buscador/licitaciones.html" TargetMode="External"/><Relationship Id="rId267" Type="http://schemas.openxmlformats.org/officeDocument/2006/relationships/hyperlink" Target="https://www.sen.gov.py/application/files/3016/1047/2821/DAI_19-2020_Informe_Final_de_Caja_Chica.pdf" TargetMode="External"/><Relationship Id="rId15" Type="http://schemas.openxmlformats.org/officeDocument/2006/relationships/hyperlink" Target="http://www.denuncias.gov.py/ssps/" TargetMode="External"/><Relationship Id="rId36" Type="http://schemas.openxmlformats.org/officeDocument/2006/relationships/hyperlink" Target="http://www.denuncias.gov.py/ssps/" TargetMode="External"/><Relationship Id="rId57" Type="http://schemas.openxmlformats.org/officeDocument/2006/relationships/hyperlink" Target="http://www.denuncias.gov.py/ssps/" TargetMode="External"/><Relationship Id="rId106" Type="http://schemas.openxmlformats.org/officeDocument/2006/relationships/hyperlink" Target="http://www.denuncias.gov.py/ssps/" TargetMode="External"/><Relationship Id="rId127" Type="http://schemas.openxmlformats.org/officeDocument/2006/relationships/hyperlink" Target="http://www.denuncias.gov.py/ssps/" TargetMode="External"/><Relationship Id="rId262" Type="http://schemas.openxmlformats.org/officeDocument/2006/relationships/hyperlink" Target="https://www.sen.gov.py/application/files/6716/1046/8950/DAI__14_-2020-_Informe_Dinamica_Contable.-.pdf" TargetMode="External"/><Relationship Id="rId10" Type="http://schemas.openxmlformats.org/officeDocument/2006/relationships/hyperlink" Target="https://www.sen.gov.py/index.php/transparencia/informacion-publica" TargetMode="External"/><Relationship Id="rId31" Type="http://schemas.openxmlformats.org/officeDocument/2006/relationships/hyperlink" Target="http://www.denuncias.gov.py/ssps/" TargetMode="External"/><Relationship Id="rId52" Type="http://schemas.openxmlformats.org/officeDocument/2006/relationships/hyperlink" Target="http://www.denuncias.gov.py/ssps/" TargetMode="External"/><Relationship Id="rId73" Type="http://schemas.openxmlformats.org/officeDocument/2006/relationships/hyperlink" Target="http://www.denuncias.gov.py/ssps/" TargetMode="External"/><Relationship Id="rId78" Type="http://schemas.openxmlformats.org/officeDocument/2006/relationships/hyperlink" Target="http://www.denuncias.gov.py/ssps/" TargetMode="External"/><Relationship Id="rId94" Type="http://schemas.openxmlformats.org/officeDocument/2006/relationships/hyperlink" Target="http://www.denuncias.gov.py/ssps/" TargetMode="External"/><Relationship Id="rId99" Type="http://schemas.openxmlformats.org/officeDocument/2006/relationships/hyperlink" Target="http://www.denuncias.gov.py/ssps/" TargetMode="External"/><Relationship Id="rId101" Type="http://schemas.openxmlformats.org/officeDocument/2006/relationships/hyperlink" Target="http://www.denuncias.gov.py/ssps/" TargetMode="External"/><Relationship Id="rId122" Type="http://schemas.openxmlformats.org/officeDocument/2006/relationships/hyperlink" Target="http://www.denuncias.gov.py/ssps/" TargetMode="External"/><Relationship Id="rId143" Type="http://schemas.openxmlformats.org/officeDocument/2006/relationships/hyperlink" Target="http://www.denuncias.gov.py/ssps/" TargetMode="External"/><Relationship Id="rId148" Type="http://schemas.openxmlformats.org/officeDocument/2006/relationships/hyperlink" Target="http://www.denuncias.gov.py/ssps/" TargetMode="External"/><Relationship Id="rId164" Type="http://schemas.openxmlformats.org/officeDocument/2006/relationships/hyperlink" Target="http://www.denuncias.gov.py/ssps/" TargetMode="External"/><Relationship Id="rId169" Type="http://schemas.openxmlformats.org/officeDocument/2006/relationships/hyperlink" Target="http://www.denuncias.gov.py/ssps/" TargetMode="External"/><Relationship Id="rId185" Type="http://schemas.openxmlformats.org/officeDocument/2006/relationships/hyperlink" Target="https://www.contrataciones.gov.py/buscador/licitaciones.html" TargetMode="External"/><Relationship Id="rId4" Type="http://schemas.openxmlformats.org/officeDocument/2006/relationships/hyperlink" Target="https://bit.ly/panel-transparencia-senacpy" TargetMode="External"/><Relationship Id="rId9" Type="http://schemas.openxmlformats.org/officeDocument/2006/relationships/hyperlink" Target="https://www.sen.gov.py/index.php/transparencia/denuncias" TargetMode="External"/><Relationship Id="rId180" Type="http://schemas.openxmlformats.org/officeDocument/2006/relationships/hyperlink" Target="https://www.contrataciones.gov.py/buscador/licitaciones.html" TargetMode="External"/><Relationship Id="rId210" Type="http://schemas.openxmlformats.org/officeDocument/2006/relationships/hyperlink" Target="https://www.contrataciones.gov.py/buscador/licitaciones.html" TargetMode="External"/><Relationship Id="rId215" Type="http://schemas.openxmlformats.org/officeDocument/2006/relationships/hyperlink" Target="https://www.contrataciones.gov.py/buscador/licitaciones.html" TargetMode="External"/><Relationship Id="rId236" Type="http://schemas.openxmlformats.org/officeDocument/2006/relationships/hyperlink" Target="https://www.contrataciones.gov.py/buscador/licitaciones.html" TargetMode="External"/><Relationship Id="rId257" Type="http://schemas.openxmlformats.org/officeDocument/2006/relationships/hyperlink" Target="https://www.sfp.gov.py/sfp/archivos/documentos/Informe_Octubre_2020_fcxxhi6b.pdf" TargetMode="External"/><Relationship Id="rId26" Type="http://schemas.openxmlformats.org/officeDocument/2006/relationships/hyperlink" Target="http://www.denuncias.gov.py/ssps/" TargetMode="External"/><Relationship Id="rId231" Type="http://schemas.openxmlformats.org/officeDocument/2006/relationships/hyperlink" Target="https://www.contrataciones.gov.py/buscador/licitaciones.html" TargetMode="External"/><Relationship Id="rId252" Type="http://schemas.openxmlformats.org/officeDocument/2006/relationships/hyperlink" Target="https://www.contrataciones.gov.py/buscador/licitaciones.html" TargetMode="External"/><Relationship Id="rId47" Type="http://schemas.openxmlformats.org/officeDocument/2006/relationships/hyperlink" Target="http://www.denuncias.gov.py/ssps/" TargetMode="External"/><Relationship Id="rId68" Type="http://schemas.openxmlformats.org/officeDocument/2006/relationships/hyperlink" Target="http://www.denuncias.gov.py/ssps/" TargetMode="External"/><Relationship Id="rId89" Type="http://schemas.openxmlformats.org/officeDocument/2006/relationships/hyperlink" Target="http://www.denuncias.gov.py/ssps/" TargetMode="External"/><Relationship Id="rId112" Type="http://schemas.openxmlformats.org/officeDocument/2006/relationships/hyperlink" Target="http://www.denuncias.gov.py/ssps/" TargetMode="External"/><Relationship Id="rId133" Type="http://schemas.openxmlformats.org/officeDocument/2006/relationships/hyperlink" Target="http://www.denuncias.gov.py/ssps/" TargetMode="External"/><Relationship Id="rId154" Type="http://schemas.openxmlformats.org/officeDocument/2006/relationships/hyperlink" Target="http://www.denuncias.gov.py/ssps/" TargetMode="External"/><Relationship Id="rId175" Type="http://schemas.openxmlformats.org/officeDocument/2006/relationships/hyperlink" Target="https://www.sen.gov.py/application/files/9715/9170/8100/DAI_No_01-2020.pdf" TargetMode="External"/><Relationship Id="rId196" Type="http://schemas.openxmlformats.org/officeDocument/2006/relationships/hyperlink" Target="https://www.contrataciones.gov.py/buscador/licitaciones.html" TargetMode="External"/><Relationship Id="rId200" Type="http://schemas.openxmlformats.org/officeDocument/2006/relationships/hyperlink" Target="https://www.contrataciones.gov.py/buscador/licitaciones.html" TargetMode="External"/><Relationship Id="rId16" Type="http://schemas.openxmlformats.org/officeDocument/2006/relationships/hyperlink" Target="http://www.denuncias.gov.py/ssps/" TargetMode="External"/><Relationship Id="rId221" Type="http://schemas.openxmlformats.org/officeDocument/2006/relationships/hyperlink" Target="https://www.contrataciones.gov.py/buscador/licitaciones.html" TargetMode="External"/><Relationship Id="rId242" Type="http://schemas.openxmlformats.org/officeDocument/2006/relationships/hyperlink" Target="https://www.contrataciones.gov.py/buscador/licitaciones.html" TargetMode="External"/><Relationship Id="rId263" Type="http://schemas.openxmlformats.org/officeDocument/2006/relationships/hyperlink" Target="https://www.sen.gov.py/application/files/9016/1046/9283/DAI__15-2020-Informe_de_Detrimentos_de_Fondos.pdf" TargetMode="External"/><Relationship Id="rId37" Type="http://schemas.openxmlformats.org/officeDocument/2006/relationships/hyperlink" Target="http://www.denuncias.gov.py/ssps/" TargetMode="External"/><Relationship Id="rId58" Type="http://schemas.openxmlformats.org/officeDocument/2006/relationships/hyperlink" Target="http://www.denuncias.gov.py/ssps/" TargetMode="External"/><Relationship Id="rId79" Type="http://schemas.openxmlformats.org/officeDocument/2006/relationships/hyperlink" Target="http://www.denuncias.gov.py/ssps/" TargetMode="External"/><Relationship Id="rId102" Type="http://schemas.openxmlformats.org/officeDocument/2006/relationships/hyperlink" Target="http://www.denuncias.gov.py/ssps/" TargetMode="External"/><Relationship Id="rId123" Type="http://schemas.openxmlformats.org/officeDocument/2006/relationships/hyperlink" Target="http://www.denuncias.gov.py/ssps/" TargetMode="External"/><Relationship Id="rId144" Type="http://schemas.openxmlformats.org/officeDocument/2006/relationships/hyperlink" Target="http://www.denuncias.gov.py/ssps/" TargetMode="External"/><Relationship Id="rId90" Type="http://schemas.openxmlformats.org/officeDocument/2006/relationships/hyperlink" Target="http://www.denuncias.gov.py/ssps/" TargetMode="External"/><Relationship Id="rId165" Type="http://schemas.openxmlformats.org/officeDocument/2006/relationships/hyperlink" Target="http://www.denuncias.gov.py/ssps/" TargetMode="External"/><Relationship Id="rId186" Type="http://schemas.openxmlformats.org/officeDocument/2006/relationships/hyperlink" Target="https://www.contrataciones.gov.py/buscador/licitaciones.html" TargetMode="External"/><Relationship Id="rId211" Type="http://schemas.openxmlformats.org/officeDocument/2006/relationships/hyperlink" Target="https://www.contrataciones.gov.py/buscador/licitaciones.html" TargetMode="External"/><Relationship Id="rId232" Type="http://schemas.openxmlformats.org/officeDocument/2006/relationships/hyperlink" Target="https://www.contrataciones.gov.py/buscador/licitaciones.html" TargetMode="External"/><Relationship Id="rId253" Type="http://schemas.openxmlformats.org/officeDocument/2006/relationships/hyperlink" Target="https://www.contrataciones.gov.py/buscador/licitaciones.html" TargetMode="External"/><Relationship Id="rId27" Type="http://schemas.openxmlformats.org/officeDocument/2006/relationships/hyperlink" Target="http://www.denuncias.gov.py/ssps/" TargetMode="External"/><Relationship Id="rId48" Type="http://schemas.openxmlformats.org/officeDocument/2006/relationships/hyperlink" Target="http://www.denuncias.gov.py/ssps/" TargetMode="External"/><Relationship Id="rId69" Type="http://schemas.openxmlformats.org/officeDocument/2006/relationships/hyperlink" Target="http://www.denuncias.gov.py/ssps/" TargetMode="External"/><Relationship Id="rId113" Type="http://schemas.openxmlformats.org/officeDocument/2006/relationships/hyperlink" Target="http://www.denuncias.gov.py/ssps/" TargetMode="External"/><Relationship Id="rId134" Type="http://schemas.openxmlformats.org/officeDocument/2006/relationships/hyperlink" Target="http://www.denuncias.gov.py/ssps/" TargetMode="External"/><Relationship Id="rId80" Type="http://schemas.openxmlformats.org/officeDocument/2006/relationships/hyperlink" Target="http://www.denuncias.gov.py/ssps/" TargetMode="External"/><Relationship Id="rId155" Type="http://schemas.openxmlformats.org/officeDocument/2006/relationships/hyperlink" Target="http://www.denuncias.gov.py/ssps/" TargetMode="External"/><Relationship Id="rId176" Type="http://schemas.openxmlformats.org/officeDocument/2006/relationships/hyperlink" Target="https://drive.google.com/file/d/1TQ0l3VnNBgyp9Fg8pO2QxKbkEt531NNg/view" TargetMode="External"/><Relationship Id="rId197" Type="http://schemas.openxmlformats.org/officeDocument/2006/relationships/hyperlink" Target="https://www.contrataciones.gov.py/buscador/licitaciones.html" TargetMode="External"/><Relationship Id="rId201" Type="http://schemas.openxmlformats.org/officeDocument/2006/relationships/hyperlink" Target="https://www.contrataciones.gov.py/buscador/licitaciones.html" TargetMode="External"/><Relationship Id="rId222" Type="http://schemas.openxmlformats.org/officeDocument/2006/relationships/hyperlink" Target="https://www.contrataciones.gov.py/buscador/licitaciones.html" TargetMode="External"/><Relationship Id="rId243" Type="http://schemas.openxmlformats.org/officeDocument/2006/relationships/hyperlink" Target="https://www.contrataciones.gov.py/buscador/licitaciones.html" TargetMode="External"/><Relationship Id="rId264" Type="http://schemas.openxmlformats.org/officeDocument/2006/relationships/hyperlink" Target="https://www.sen.gov.py/application/files/9916/1047/0889/DAI_16-2020_Evaluacion_de_la_Administracion_de_Recursos_establecidos_en_la_Ley_6524-2020_Nov.2020.pdf" TargetMode="External"/><Relationship Id="rId17" Type="http://schemas.openxmlformats.org/officeDocument/2006/relationships/hyperlink" Target="http://www.denuncias.gov.py/ssps/" TargetMode="External"/><Relationship Id="rId38" Type="http://schemas.openxmlformats.org/officeDocument/2006/relationships/hyperlink" Target="http://www.denuncias.gov.py/ssps/" TargetMode="External"/><Relationship Id="rId59" Type="http://schemas.openxmlformats.org/officeDocument/2006/relationships/hyperlink" Target="http://www.denuncias.gov.py/ssps/" TargetMode="External"/><Relationship Id="rId103" Type="http://schemas.openxmlformats.org/officeDocument/2006/relationships/hyperlink" Target="http://www.denuncias.gov.py/ssps/" TargetMode="External"/><Relationship Id="rId124" Type="http://schemas.openxmlformats.org/officeDocument/2006/relationships/hyperlink" Target="http://www.denuncias.gov.py/ssps/" TargetMode="External"/><Relationship Id="rId70" Type="http://schemas.openxmlformats.org/officeDocument/2006/relationships/hyperlink" Target="http://www.denuncias.gov.py/ssps/" TargetMode="External"/><Relationship Id="rId91" Type="http://schemas.openxmlformats.org/officeDocument/2006/relationships/hyperlink" Target="http://www.denuncias.gov.py/ssps/" TargetMode="External"/><Relationship Id="rId145" Type="http://schemas.openxmlformats.org/officeDocument/2006/relationships/hyperlink" Target="http://www.denuncias.gov.py/ssps/" TargetMode="External"/><Relationship Id="rId166" Type="http://schemas.openxmlformats.org/officeDocument/2006/relationships/hyperlink" Target="http://www.denuncias.gov.py/ssps/" TargetMode="External"/><Relationship Id="rId187" Type="http://schemas.openxmlformats.org/officeDocument/2006/relationships/hyperlink" Target="https://www.contrataciones.gov.py/buscador/licitaciones.html" TargetMode="External"/><Relationship Id="rId1" Type="http://schemas.openxmlformats.org/officeDocument/2006/relationships/hyperlink" Target="https://www.sen.gov.py/application/files/8015/9188/4586/Politica_Nacional_de_Gestion_y_Reduccion_de_Riesgos__2018.pdf" TargetMode="External"/><Relationship Id="rId212" Type="http://schemas.openxmlformats.org/officeDocument/2006/relationships/hyperlink" Target="https://www.contrataciones.gov.py/buscador/licitaciones.html" TargetMode="External"/><Relationship Id="rId233" Type="http://schemas.openxmlformats.org/officeDocument/2006/relationships/hyperlink" Target="https://www.contrataciones.gov.py/buscador/licitaciones.html" TargetMode="External"/><Relationship Id="rId254" Type="http://schemas.openxmlformats.org/officeDocument/2006/relationships/hyperlink" Target="https://informacionpublica.paraguay.gov.py/portal/" TargetMode="External"/><Relationship Id="rId28" Type="http://schemas.openxmlformats.org/officeDocument/2006/relationships/hyperlink" Target="http://www.denuncias.gov.py/ssps/" TargetMode="External"/><Relationship Id="rId49" Type="http://schemas.openxmlformats.org/officeDocument/2006/relationships/hyperlink" Target="http://www.denuncias.gov.py/ssps/" TargetMode="External"/><Relationship Id="rId114" Type="http://schemas.openxmlformats.org/officeDocument/2006/relationships/hyperlink" Target="http://www.denuncias.gov.py/ss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689"/>
  <sheetViews>
    <sheetView tabSelected="1" topLeftCell="A26" workbookViewId="0">
      <selection activeCell="F34" sqref="F34"/>
    </sheetView>
  </sheetViews>
  <sheetFormatPr baseColWidth="10" defaultColWidth="9.140625" defaultRowHeight="15" x14ac:dyDescent="0.25"/>
  <cols>
    <col min="1" max="1" width="14.85546875" style="1" customWidth="1"/>
    <col min="2" max="2" width="28.5703125" style="1" customWidth="1"/>
    <col min="3" max="3" width="28.42578125" style="5" customWidth="1"/>
    <col min="4" max="4" width="22.28515625" style="1" customWidth="1"/>
    <col min="5" max="5" width="29" style="1" customWidth="1"/>
    <col min="6" max="6" width="21.85546875" style="1" customWidth="1"/>
    <col min="7" max="7" width="17.85546875" style="1" customWidth="1"/>
    <col min="8" max="8" width="21.28515625" style="1" customWidth="1"/>
    <col min="9" max="16384" width="9.140625" style="1"/>
  </cols>
  <sheetData>
    <row r="6" spans="1:8" ht="18.75" x14ac:dyDescent="0.25">
      <c r="A6" s="262" t="s">
        <v>268</v>
      </c>
      <c r="B6" s="262"/>
      <c r="C6" s="262"/>
      <c r="D6" s="262"/>
      <c r="E6" s="262"/>
      <c r="F6" s="262"/>
      <c r="G6" s="89"/>
      <c r="H6" s="89"/>
    </row>
    <row r="7" spans="1:8" x14ac:dyDescent="0.25">
      <c r="C7" s="2"/>
      <c r="F7" s="68" t="s">
        <v>387</v>
      </c>
    </row>
    <row r="8" spans="1:8" x14ac:dyDescent="0.25">
      <c r="A8" s="3" t="s">
        <v>0</v>
      </c>
      <c r="B8" s="4"/>
    </row>
    <row r="9" spans="1:8" x14ac:dyDescent="0.25">
      <c r="A9" s="6" t="s">
        <v>1</v>
      </c>
      <c r="B9" s="7"/>
    </row>
    <row r="10" spans="1:8" x14ac:dyDescent="0.25">
      <c r="A10" s="6" t="s">
        <v>397</v>
      </c>
    </row>
    <row r="11" spans="1:8" ht="9.75" customHeight="1" thickBot="1" x14ac:dyDescent="0.3">
      <c r="A11" s="8"/>
    </row>
    <row r="12" spans="1:8" ht="9" customHeight="1" x14ac:dyDescent="0.25">
      <c r="A12" s="270" t="s">
        <v>2</v>
      </c>
      <c r="B12" s="271"/>
      <c r="C12" s="271"/>
      <c r="D12" s="271"/>
      <c r="E12" s="271"/>
      <c r="F12" s="272"/>
      <c r="G12" s="88"/>
      <c r="H12" s="88"/>
    </row>
    <row r="13" spans="1:8" ht="15" customHeight="1" x14ac:dyDescent="0.25">
      <c r="A13" s="273"/>
      <c r="B13" s="274"/>
      <c r="C13" s="274"/>
      <c r="D13" s="274"/>
      <c r="E13" s="274"/>
      <c r="F13" s="275"/>
      <c r="G13" s="88"/>
      <c r="H13" s="88"/>
    </row>
    <row r="14" spans="1:8" ht="15" customHeight="1" x14ac:dyDescent="0.25">
      <c r="A14" s="273"/>
      <c r="B14" s="274"/>
      <c r="C14" s="274"/>
      <c r="D14" s="274"/>
      <c r="E14" s="274"/>
      <c r="F14" s="275"/>
      <c r="G14" s="88"/>
      <c r="H14" s="88"/>
    </row>
    <row r="15" spans="1:8" ht="15" customHeight="1" x14ac:dyDescent="0.25">
      <c r="A15" s="273"/>
      <c r="B15" s="274"/>
      <c r="C15" s="274"/>
      <c r="D15" s="274"/>
      <c r="E15" s="274"/>
      <c r="F15" s="275"/>
      <c r="G15" s="88"/>
      <c r="H15" s="88"/>
    </row>
    <row r="16" spans="1:8" ht="15" customHeight="1" x14ac:dyDescent="0.25">
      <c r="A16" s="273"/>
      <c r="B16" s="274"/>
      <c r="C16" s="274"/>
      <c r="D16" s="274"/>
      <c r="E16" s="274"/>
      <c r="F16" s="275"/>
      <c r="G16" s="88"/>
      <c r="H16" s="88"/>
    </row>
    <row r="17" spans="1:8" ht="9" customHeight="1" thickBot="1" x14ac:dyDescent="0.3">
      <c r="A17" s="276"/>
      <c r="B17" s="277"/>
      <c r="C17" s="277"/>
      <c r="D17" s="277"/>
      <c r="E17" s="277"/>
      <c r="F17" s="278"/>
      <c r="G17" s="88"/>
      <c r="H17" s="88"/>
    </row>
    <row r="18" spans="1:8" ht="9.75" customHeight="1" x14ac:dyDescent="0.25"/>
    <row r="19" spans="1:8" x14ac:dyDescent="0.25">
      <c r="A19" s="172" t="s">
        <v>3</v>
      </c>
      <c r="B19" s="173"/>
      <c r="C19" s="174"/>
      <c r="D19" s="173"/>
      <c r="E19" s="173"/>
      <c r="F19" s="175"/>
      <c r="G19" s="60"/>
      <c r="H19" s="60"/>
    </row>
    <row r="20" spans="1:8" ht="12.75" customHeight="1" x14ac:dyDescent="0.25">
      <c r="A20" s="273" t="s">
        <v>4</v>
      </c>
      <c r="B20" s="274"/>
      <c r="C20" s="274"/>
      <c r="D20" s="274"/>
      <c r="E20" s="274"/>
      <c r="F20" s="275"/>
      <c r="G20" s="88"/>
      <c r="H20" s="88"/>
    </row>
    <row r="21" spans="1:8" ht="15" customHeight="1" x14ac:dyDescent="0.25">
      <c r="A21" s="273"/>
      <c r="B21" s="274"/>
      <c r="C21" s="274"/>
      <c r="D21" s="274"/>
      <c r="E21" s="274"/>
      <c r="F21" s="275"/>
      <c r="G21" s="88"/>
      <c r="H21" s="88"/>
    </row>
    <row r="22" spans="1:8" ht="15" customHeight="1" x14ac:dyDescent="0.25">
      <c r="A22" s="273"/>
      <c r="B22" s="274"/>
      <c r="C22" s="274"/>
      <c r="D22" s="274"/>
      <c r="E22" s="274"/>
      <c r="F22" s="275"/>
      <c r="G22" s="88"/>
      <c r="H22" s="88"/>
    </row>
    <row r="23" spans="1:8" ht="15" customHeight="1" x14ac:dyDescent="0.25">
      <c r="A23" s="273"/>
      <c r="B23" s="274"/>
      <c r="C23" s="274"/>
      <c r="D23" s="274"/>
      <c r="E23" s="274"/>
      <c r="F23" s="275"/>
      <c r="G23" s="88"/>
      <c r="H23" s="88"/>
    </row>
    <row r="24" spans="1:8" ht="15" customHeight="1" thickBot="1" x14ac:dyDescent="0.3">
      <c r="A24" s="276"/>
      <c r="B24" s="277"/>
      <c r="C24" s="277"/>
      <c r="D24" s="277"/>
      <c r="E24" s="277"/>
      <c r="F24" s="278"/>
      <c r="G24" s="88"/>
      <c r="H24" s="88"/>
    </row>
    <row r="25" spans="1:8" ht="9.75" customHeight="1" x14ac:dyDescent="0.25"/>
    <row r="26" spans="1:8" s="12" customFormat="1" x14ac:dyDescent="0.25">
      <c r="A26" s="9" t="s">
        <v>5</v>
      </c>
      <c r="B26" s="10"/>
      <c r="C26" s="11"/>
      <c r="F26" s="13"/>
    </row>
    <row r="27" spans="1:8" ht="7.5" customHeight="1" x14ac:dyDescent="0.25"/>
    <row r="28" spans="1:8" ht="23.25" customHeight="1" x14ac:dyDescent="0.25">
      <c r="A28" s="176" t="s">
        <v>6</v>
      </c>
      <c r="B28" s="176" t="s">
        <v>7</v>
      </c>
      <c r="C28" s="177" t="s">
        <v>8</v>
      </c>
      <c r="D28" s="178" t="s">
        <v>9</v>
      </c>
      <c r="E28" s="178" t="s">
        <v>10</v>
      </c>
      <c r="F28" s="14"/>
    </row>
    <row r="29" spans="1:8" ht="24.95" customHeight="1" x14ac:dyDescent="0.25">
      <c r="A29" s="15">
        <v>1</v>
      </c>
      <c r="B29" s="16" t="s">
        <v>11</v>
      </c>
      <c r="C29" s="15" t="s">
        <v>12</v>
      </c>
      <c r="D29" s="17" t="s">
        <v>13</v>
      </c>
      <c r="E29" s="257" t="s">
        <v>449</v>
      </c>
    </row>
    <row r="30" spans="1:8" ht="24.95" customHeight="1" x14ac:dyDescent="0.25">
      <c r="A30" s="15">
        <v>2</v>
      </c>
      <c r="B30" s="16" t="s">
        <v>14</v>
      </c>
      <c r="C30" s="15" t="s">
        <v>15</v>
      </c>
      <c r="D30" s="18" t="s">
        <v>16</v>
      </c>
      <c r="E30" s="258"/>
    </row>
    <row r="31" spans="1:8" ht="24.95" customHeight="1" x14ac:dyDescent="0.25">
      <c r="A31" s="15">
        <v>3</v>
      </c>
      <c r="B31" s="16" t="s">
        <v>17</v>
      </c>
      <c r="C31" s="15" t="s">
        <v>18</v>
      </c>
      <c r="D31" s="17" t="s">
        <v>19</v>
      </c>
      <c r="E31" s="258"/>
    </row>
    <row r="32" spans="1:8" ht="24.95" customHeight="1" x14ac:dyDescent="0.2">
      <c r="A32" s="15">
        <v>4</v>
      </c>
      <c r="B32" s="16" t="s">
        <v>20</v>
      </c>
      <c r="C32" s="18" t="s">
        <v>21</v>
      </c>
      <c r="D32" s="17" t="s">
        <v>22</v>
      </c>
      <c r="E32" s="258"/>
      <c r="F32" s="320"/>
    </row>
    <row r="33" spans="1:7" ht="25.5" x14ac:dyDescent="0.25">
      <c r="A33" s="15">
        <v>5</v>
      </c>
      <c r="B33" s="16" t="s">
        <v>23</v>
      </c>
      <c r="C33" s="18" t="s">
        <v>24</v>
      </c>
      <c r="D33" s="17" t="s">
        <v>25</v>
      </c>
      <c r="E33" s="258"/>
    </row>
    <row r="34" spans="1:7" ht="26.25" customHeight="1" x14ac:dyDescent="0.25">
      <c r="A34" s="15">
        <v>6</v>
      </c>
      <c r="B34" s="16" t="s">
        <v>26</v>
      </c>
      <c r="C34" s="18" t="s">
        <v>27</v>
      </c>
      <c r="D34" s="17" t="s">
        <v>28</v>
      </c>
      <c r="E34" s="258"/>
    </row>
    <row r="35" spans="1:7" ht="25.5" x14ac:dyDescent="0.25">
      <c r="A35" s="15">
        <v>7</v>
      </c>
      <c r="B35" s="16" t="s">
        <v>29</v>
      </c>
      <c r="C35" s="18" t="s">
        <v>30</v>
      </c>
      <c r="D35" s="17" t="s">
        <v>28</v>
      </c>
      <c r="E35" s="259"/>
    </row>
    <row r="36" spans="1:7" ht="15.75" x14ac:dyDescent="0.25">
      <c r="A36" s="19"/>
      <c r="B36" s="20"/>
      <c r="C36" s="21"/>
      <c r="D36" s="22"/>
    </row>
    <row r="37" spans="1:7" ht="15.75" x14ac:dyDescent="0.25">
      <c r="A37" s="19"/>
      <c r="B37" s="20"/>
      <c r="C37" s="21"/>
      <c r="D37" s="22"/>
    </row>
    <row r="38" spans="1:7" ht="15.75" x14ac:dyDescent="0.25">
      <c r="A38" s="19"/>
      <c r="B38" s="20"/>
      <c r="C38" s="21"/>
      <c r="D38" s="22"/>
    </row>
    <row r="39" spans="1:7" x14ac:dyDescent="0.25">
      <c r="A39" s="9" t="s">
        <v>31</v>
      </c>
      <c r="B39" s="23"/>
      <c r="C39" s="24"/>
      <c r="F39" s="14"/>
    </row>
    <row r="40" spans="1:7" x14ac:dyDescent="0.25">
      <c r="A40" s="6" t="s">
        <v>32</v>
      </c>
      <c r="B40" s="25"/>
      <c r="C40" s="26"/>
    </row>
    <row r="41" spans="1:7" ht="27.75" customHeight="1" x14ac:dyDescent="0.25">
      <c r="A41" s="263" t="s">
        <v>33</v>
      </c>
      <c r="B41" s="263"/>
      <c r="C41" s="264" t="s">
        <v>34</v>
      </c>
      <c r="D41" s="265"/>
      <c r="E41" s="266"/>
    </row>
    <row r="42" spans="1:7" ht="30.75" customHeight="1" x14ac:dyDescent="0.25">
      <c r="A42" s="263" t="s">
        <v>35</v>
      </c>
      <c r="B42" s="263"/>
      <c r="C42" s="264" t="s">
        <v>36</v>
      </c>
      <c r="D42" s="265"/>
      <c r="E42" s="266"/>
    </row>
    <row r="43" spans="1:7" x14ac:dyDescent="0.25">
      <c r="A43" s="12"/>
      <c r="B43" s="12"/>
      <c r="C43" s="11"/>
    </row>
    <row r="44" spans="1:7" x14ac:dyDescent="0.25">
      <c r="A44" s="12"/>
      <c r="B44" s="12"/>
      <c r="C44" s="11"/>
    </row>
    <row r="45" spans="1:7" x14ac:dyDescent="0.25">
      <c r="A45" s="267" t="s">
        <v>37</v>
      </c>
      <c r="B45" s="267"/>
      <c r="C45" s="267"/>
      <c r="D45" s="267"/>
      <c r="E45" s="267"/>
      <c r="F45" s="27"/>
    </row>
    <row r="46" spans="1:7" ht="16.5" customHeight="1" x14ac:dyDescent="0.25">
      <c r="A46" s="177" t="s">
        <v>38</v>
      </c>
      <c r="B46" s="177" t="s">
        <v>39</v>
      </c>
      <c r="C46" s="177" t="s">
        <v>40</v>
      </c>
      <c r="D46" s="177" t="s">
        <v>41</v>
      </c>
      <c r="E46" s="178" t="s">
        <v>42</v>
      </c>
      <c r="F46" s="268" t="s">
        <v>43</v>
      </c>
      <c r="G46" s="268"/>
    </row>
    <row r="47" spans="1:7" ht="96" customHeight="1" x14ac:dyDescent="0.25">
      <c r="A47" s="15" t="s">
        <v>44</v>
      </c>
      <c r="B47" s="28" t="s">
        <v>45</v>
      </c>
      <c r="C47" s="29" t="s">
        <v>46</v>
      </c>
      <c r="D47" s="28" t="s">
        <v>47</v>
      </c>
      <c r="E47" s="30" t="s">
        <v>48</v>
      </c>
      <c r="F47" s="269" t="s">
        <v>49</v>
      </c>
      <c r="G47" s="269"/>
    </row>
    <row r="48" spans="1:7" ht="96" customHeight="1" x14ac:dyDescent="0.25">
      <c r="A48" s="31" t="s">
        <v>50</v>
      </c>
      <c r="B48" s="29" t="s">
        <v>51</v>
      </c>
      <c r="C48" s="29" t="s">
        <v>52</v>
      </c>
      <c r="D48" s="29" t="s">
        <v>53</v>
      </c>
      <c r="E48" s="32" t="s">
        <v>54</v>
      </c>
      <c r="F48" s="279" t="s">
        <v>55</v>
      </c>
      <c r="G48" s="279"/>
    </row>
    <row r="66" spans="1:6" x14ac:dyDescent="0.25">
      <c r="A66" s="6" t="s">
        <v>56</v>
      </c>
    </row>
    <row r="67" spans="1:6" ht="18.75" x14ac:dyDescent="0.25">
      <c r="A67" s="280" t="s">
        <v>57</v>
      </c>
      <c r="B67" s="280"/>
      <c r="C67" s="280"/>
      <c r="D67" s="280"/>
      <c r="F67" s="33"/>
    </row>
    <row r="68" spans="1:6" ht="18.75" x14ac:dyDescent="0.25">
      <c r="A68" s="233" t="s">
        <v>390</v>
      </c>
      <c r="B68" s="233"/>
      <c r="C68" s="233"/>
      <c r="D68" s="233"/>
      <c r="E68" s="233"/>
      <c r="F68" s="33"/>
    </row>
    <row r="69" spans="1:6" x14ac:dyDescent="0.25">
      <c r="A69" s="177" t="s">
        <v>58</v>
      </c>
      <c r="B69" s="177" t="s">
        <v>59</v>
      </c>
      <c r="C69" s="268" t="s">
        <v>60</v>
      </c>
      <c r="D69" s="268"/>
      <c r="E69" s="268"/>
    </row>
    <row r="70" spans="1:6" ht="30" customHeight="1" x14ac:dyDescent="0.25">
      <c r="A70" s="15" t="s">
        <v>269</v>
      </c>
      <c r="B70" s="34">
        <v>50</v>
      </c>
      <c r="C70" s="295" t="s">
        <v>61</v>
      </c>
      <c r="D70" s="295"/>
      <c r="E70" s="295"/>
    </row>
    <row r="71" spans="1:6" ht="30" customHeight="1" x14ac:dyDescent="0.25">
      <c r="A71" s="15" t="s">
        <v>270</v>
      </c>
      <c r="B71" s="34">
        <v>50</v>
      </c>
      <c r="C71" s="295" t="s">
        <v>272</v>
      </c>
      <c r="D71" s="295"/>
      <c r="E71" s="295"/>
    </row>
    <row r="72" spans="1:6" ht="30" customHeight="1" x14ac:dyDescent="0.25">
      <c r="A72" s="15" t="s">
        <v>271</v>
      </c>
      <c r="B72" s="34">
        <v>50</v>
      </c>
      <c r="C72" s="295" t="s">
        <v>273</v>
      </c>
      <c r="D72" s="295"/>
      <c r="E72" s="295"/>
    </row>
    <row r="73" spans="1:6" ht="30" customHeight="1" x14ac:dyDescent="0.25">
      <c r="A73" s="15" t="s">
        <v>62</v>
      </c>
      <c r="B73" s="34">
        <v>50</v>
      </c>
      <c r="C73" s="295" t="s">
        <v>274</v>
      </c>
      <c r="D73" s="295"/>
      <c r="E73" s="295"/>
    </row>
    <row r="74" spans="1:6" ht="30" customHeight="1" x14ac:dyDescent="0.25">
      <c r="A74" s="15" t="s">
        <v>63</v>
      </c>
      <c r="B74" s="34">
        <v>50</v>
      </c>
      <c r="C74" s="295" t="s">
        <v>280</v>
      </c>
      <c r="D74" s="295"/>
      <c r="E74" s="295"/>
    </row>
    <row r="75" spans="1:6" ht="30" customHeight="1" x14ac:dyDescent="0.25">
      <c r="A75" s="15" t="s">
        <v>64</v>
      </c>
      <c r="B75" s="34">
        <v>50</v>
      </c>
      <c r="C75" s="295" t="s">
        <v>281</v>
      </c>
      <c r="D75" s="295"/>
      <c r="E75" s="295"/>
    </row>
    <row r="76" spans="1:6" ht="30" customHeight="1" x14ac:dyDescent="0.25">
      <c r="A76" s="15" t="s">
        <v>278</v>
      </c>
      <c r="B76" s="34">
        <v>50</v>
      </c>
      <c r="C76" s="295" t="s">
        <v>282</v>
      </c>
      <c r="D76" s="295"/>
      <c r="E76" s="295"/>
    </row>
    <row r="77" spans="1:6" ht="30" customHeight="1" x14ac:dyDescent="0.25">
      <c r="A77" s="15" t="s">
        <v>279</v>
      </c>
      <c r="B77" s="34">
        <v>50</v>
      </c>
      <c r="C77" s="295" t="s">
        <v>388</v>
      </c>
      <c r="D77" s="295"/>
      <c r="E77" s="295"/>
    </row>
    <row r="78" spans="1:6" ht="30" customHeight="1" x14ac:dyDescent="0.25">
      <c r="A78" s="15" t="s">
        <v>389</v>
      </c>
      <c r="B78" s="34">
        <v>50</v>
      </c>
      <c r="C78" s="295" t="s">
        <v>391</v>
      </c>
      <c r="D78" s="295"/>
      <c r="E78" s="295"/>
    </row>
    <row r="79" spans="1:6" ht="30" customHeight="1" x14ac:dyDescent="0.25">
      <c r="A79" s="15" t="s">
        <v>392</v>
      </c>
      <c r="B79" s="34">
        <v>50</v>
      </c>
      <c r="C79" s="295" t="s">
        <v>393</v>
      </c>
      <c r="D79" s="295"/>
      <c r="E79" s="295"/>
    </row>
    <row r="80" spans="1:6" ht="30" customHeight="1" x14ac:dyDescent="0.25">
      <c r="A80" s="15" t="s">
        <v>394</v>
      </c>
      <c r="B80" s="166" t="s">
        <v>396</v>
      </c>
      <c r="C80" s="295" t="s">
        <v>396</v>
      </c>
      <c r="D80" s="295"/>
      <c r="E80" s="295"/>
    </row>
    <row r="81" spans="1:6" ht="30" customHeight="1" x14ac:dyDescent="0.25">
      <c r="A81" s="15" t="s">
        <v>395</v>
      </c>
      <c r="B81" s="166" t="s">
        <v>396</v>
      </c>
      <c r="C81" s="295" t="s">
        <v>396</v>
      </c>
      <c r="D81" s="295"/>
      <c r="E81" s="295"/>
    </row>
    <row r="82" spans="1:6" ht="30" customHeight="1" x14ac:dyDescent="0.25">
      <c r="A82" s="70"/>
      <c r="B82" s="167"/>
      <c r="C82" s="168"/>
      <c r="D82" s="167"/>
      <c r="E82" s="167"/>
    </row>
    <row r="83" spans="1:6" x14ac:dyDescent="0.25">
      <c r="A83" s="69"/>
      <c r="B83" s="70"/>
      <c r="C83" s="282"/>
      <c r="D83" s="282"/>
    </row>
    <row r="84" spans="1:6" x14ac:dyDescent="0.25">
      <c r="A84" s="69"/>
      <c r="B84" s="70"/>
      <c r="C84" s="218"/>
      <c r="D84" s="218"/>
    </row>
    <row r="85" spans="1:6" x14ac:dyDescent="0.25">
      <c r="A85" s="69"/>
      <c r="B85" s="70"/>
      <c r="C85" s="218"/>
      <c r="D85" s="218"/>
    </row>
    <row r="86" spans="1:6" x14ac:dyDescent="0.25">
      <c r="A86" s="69"/>
      <c r="B86" s="70"/>
      <c r="C86" s="218"/>
      <c r="D86" s="218"/>
    </row>
    <row r="87" spans="1:6" x14ac:dyDescent="0.25">
      <c r="A87" s="69"/>
      <c r="B87" s="70"/>
      <c r="C87" s="218"/>
      <c r="D87" s="218"/>
    </row>
    <row r="88" spans="1:6" x14ac:dyDescent="0.25">
      <c r="A88" s="69"/>
      <c r="B88" s="70"/>
      <c r="C88" s="218"/>
      <c r="D88" s="218"/>
    </row>
    <row r="89" spans="1:6" x14ac:dyDescent="0.25">
      <c r="A89" s="69"/>
      <c r="B89" s="70"/>
      <c r="C89" s="218"/>
      <c r="D89" s="218"/>
    </row>
    <row r="90" spans="1:6" x14ac:dyDescent="0.25">
      <c r="A90" s="69"/>
      <c r="B90" s="70"/>
      <c r="C90" s="218"/>
      <c r="D90" s="218"/>
    </row>
    <row r="91" spans="1:6" x14ac:dyDescent="0.25">
      <c r="A91" s="69"/>
      <c r="B91" s="70"/>
      <c r="C91" s="218"/>
      <c r="D91" s="218"/>
    </row>
    <row r="92" spans="1:6" x14ac:dyDescent="0.25">
      <c r="A92" s="6" t="s">
        <v>65</v>
      </c>
    </row>
    <row r="93" spans="1:6" x14ac:dyDescent="0.25">
      <c r="A93" s="177" t="s">
        <v>58</v>
      </c>
      <c r="B93" s="177" t="s">
        <v>59</v>
      </c>
      <c r="C93" s="268" t="s">
        <v>66</v>
      </c>
      <c r="D93" s="268"/>
    </row>
    <row r="94" spans="1:6" ht="18.75" x14ac:dyDescent="0.25">
      <c r="A94" s="71" t="s">
        <v>269</v>
      </c>
      <c r="B94" s="34">
        <v>43.3</v>
      </c>
      <c r="C94" s="281" t="s">
        <v>67</v>
      </c>
      <c r="D94" s="281"/>
    </row>
    <row r="95" spans="1:6" ht="18.75" x14ac:dyDescent="0.25">
      <c r="A95" s="71" t="s">
        <v>270</v>
      </c>
      <c r="B95" s="34">
        <v>43.3</v>
      </c>
      <c r="C95" s="281" t="s">
        <v>67</v>
      </c>
      <c r="D95" s="281"/>
      <c r="F95" s="14"/>
    </row>
    <row r="96" spans="1:6" ht="18.75" x14ac:dyDescent="0.25">
      <c r="A96" s="71" t="s">
        <v>271</v>
      </c>
      <c r="B96" s="34">
        <v>76.67</v>
      </c>
      <c r="C96" s="281" t="s">
        <v>67</v>
      </c>
      <c r="D96" s="281"/>
    </row>
    <row r="97" spans="1:6" ht="18.75" x14ac:dyDescent="0.25">
      <c r="A97" s="71" t="s">
        <v>62</v>
      </c>
      <c r="B97" s="34">
        <v>76.67</v>
      </c>
      <c r="C97" s="281" t="s">
        <v>67</v>
      </c>
      <c r="D97" s="281"/>
    </row>
    <row r="98" spans="1:6" ht="18.75" x14ac:dyDescent="0.25">
      <c r="A98" s="71" t="s">
        <v>283</v>
      </c>
      <c r="B98" s="95">
        <v>0.93</v>
      </c>
      <c r="C98" s="281" t="s">
        <v>67</v>
      </c>
      <c r="D98" s="281"/>
    </row>
    <row r="99" spans="1:6" ht="18.75" x14ac:dyDescent="0.25">
      <c r="A99" s="71" t="s">
        <v>284</v>
      </c>
      <c r="B99" s="95">
        <v>0.93</v>
      </c>
      <c r="C99" s="281" t="s">
        <v>67</v>
      </c>
      <c r="D99" s="281"/>
    </row>
    <row r="100" spans="1:6" ht="18.75" x14ac:dyDescent="0.25">
      <c r="A100" s="71" t="s">
        <v>278</v>
      </c>
      <c r="B100" s="95">
        <v>0.97</v>
      </c>
      <c r="C100" s="281" t="s">
        <v>67</v>
      </c>
      <c r="D100" s="281"/>
    </row>
    <row r="101" spans="1:6" ht="18.75" customHeight="1" x14ac:dyDescent="0.25">
      <c r="A101" s="71" t="s">
        <v>279</v>
      </c>
      <c r="B101" s="95">
        <v>0.97</v>
      </c>
      <c r="C101" s="281" t="s">
        <v>67</v>
      </c>
      <c r="D101" s="281"/>
    </row>
    <row r="102" spans="1:6" ht="18.75" customHeight="1" x14ac:dyDescent="0.25">
      <c r="A102" s="71" t="s">
        <v>389</v>
      </c>
      <c r="B102" s="95">
        <v>0.97</v>
      </c>
      <c r="C102" s="281" t="s">
        <v>67</v>
      </c>
      <c r="D102" s="281"/>
    </row>
    <row r="103" spans="1:6" ht="18.75" customHeight="1" x14ac:dyDescent="0.25">
      <c r="A103" s="71" t="s">
        <v>392</v>
      </c>
      <c r="B103" s="95">
        <v>0.97</v>
      </c>
      <c r="C103" s="281" t="s">
        <v>67</v>
      </c>
      <c r="D103" s="281"/>
    </row>
    <row r="104" spans="1:6" ht="18.75" customHeight="1" x14ac:dyDescent="0.25">
      <c r="A104" s="71" t="s">
        <v>394</v>
      </c>
      <c r="B104" s="170" t="s">
        <v>396</v>
      </c>
      <c r="C104" s="171" t="s">
        <v>396</v>
      </c>
      <c r="D104" s="169"/>
    </row>
    <row r="105" spans="1:6" ht="18.75" customHeight="1" x14ac:dyDescent="0.25">
      <c r="A105" s="15" t="s">
        <v>395</v>
      </c>
      <c r="B105" s="170" t="s">
        <v>396</v>
      </c>
      <c r="C105" s="171" t="s">
        <v>396</v>
      </c>
      <c r="D105" s="96"/>
    </row>
    <row r="106" spans="1:6" x14ac:dyDescent="0.25">
      <c r="C106" s="35"/>
    </row>
    <row r="107" spans="1:6" x14ac:dyDescent="0.25">
      <c r="C107" s="35"/>
    </row>
    <row r="108" spans="1:6" x14ac:dyDescent="0.25">
      <c r="C108" s="35"/>
    </row>
    <row r="109" spans="1:6" x14ac:dyDescent="0.25">
      <c r="A109" s="8" t="s">
        <v>68</v>
      </c>
    </row>
    <row r="110" spans="1:6" x14ac:dyDescent="0.25">
      <c r="A110" s="179" t="s">
        <v>58</v>
      </c>
      <c r="B110" s="180" t="s">
        <v>69</v>
      </c>
      <c r="C110" s="180" t="s">
        <v>70</v>
      </c>
      <c r="D110" s="179" t="s">
        <v>71</v>
      </c>
      <c r="E110" s="296" t="s">
        <v>72</v>
      </c>
      <c r="F110" s="296"/>
    </row>
    <row r="111" spans="1:6" ht="16.5" customHeight="1" x14ac:dyDescent="0.25">
      <c r="A111" s="286" t="s">
        <v>382</v>
      </c>
      <c r="B111" s="161">
        <v>31625</v>
      </c>
      <c r="C111" s="164">
        <v>44022</v>
      </c>
      <c r="D111" s="159"/>
      <c r="E111" s="292" t="s">
        <v>383</v>
      </c>
      <c r="F111" s="292"/>
    </row>
    <row r="112" spans="1:6" ht="16.5" x14ac:dyDescent="0.25">
      <c r="A112" s="287"/>
      <c r="B112" s="159">
        <v>31843</v>
      </c>
      <c r="C112" s="165">
        <v>44028</v>
      </c>
      <c r="D112" s="159"/>
      <c r="E112" s="292"/>
      <c r="F112" s="292"/>
    </row>
    <row r="113" spans="1:6" ht="16.5" x14ac:dyDescent="0.25">
      <c r="A113" s="287"/>
      <c r="B113" s="161">
        <v>32118</v>
      </c>
      <c r="C113" s="164">
        <v>44039</v>
      </c>
      <c r="D113" s="159"/>
      <c r="E113" s="292"/>
      <c r="F113" s="292"/>
    </row>
    <row r="114" spans="1:6" ht="16.5" x14ac:dyDescent="0.25">
      <c r="A114" s="288"/>
      <c r="B114" s="161">
        <v>32275</v>
      </c>
      <c r="C114" s="164">
        <v>44043</v>
      </c>
      <c r="D114" s="159"/>
      <c r="E114" s="292"/>
      <c r="F114" s="292"/>
    </row>
    <row r="115" spans="1:6" ht="17.25" thickBot="1" x14ac:dyDescent="0.3">
      <c r="A115" s="286" t="s">
        <v>384</v>
      </c>
      <c r="B115" s="159">
        <v>32447</v>
      </c>
      <c r="C115" s="160"/>
      <c r="D115" s="159">
        <v>32447</v>
      </c>
      <c r="E115" s="292"/>
      <c r="F115" s="292"/>
    </row>
    <row r="116" spans="1:6" ht="16.5" x14ac:dyDescent="0.25">
      <c r="A116" s="287"/>
      <c r="B116" s="159">
        <v>32451</v>
      </c>
      <c r="C116" s="162"/>
      <c r="D116" s="159">
        <v>32451</v>
      </c>
      <c r="E116" s="292"/>
      <c r="F116" s="292"/>
    </row>
    <row r="117" spans="1:6" ht="17.25" thickBot="1" x14ac:dyDescent="0.3">
      <c r="A117" s="287"/>
      <c r="B117" s="161">
        <v>32695</v>
      </c>
      <c r="C117" s="164">
        <v>44054</v>
      </c>
      <c r="D117" s="159"/>
      <c r="E117" s="292"/>
      <c r="F117" s="292"/>
    </row>
    <row r="118" spans="1:6" ht="16.5" x14ac:dyDescent="0.25">
      <c r="A118" s="287"/>
      <c r="B118" s="159">
        <v>32820</v>
      </c>
      <c r="C118" s="165">
        <v>44057</v>
      </c>
      <c r="D118" s="163"/>
      <c r="E118" s="292"/>
      <c r="F118" s="292"/>
    </row>
    <row r="119" spans="1:6" ht="16.5" x14ac:dyDescent="0.25">
      <c r="A119" s="287"/>
      <c r="B119" s="159">
        <v>32808</v>
      </c>
      <c r="C119" s="160"/>
      <c r="D119" s="159">
        <v>32808</v>
      </c>
      <c r="E119" s="292"/>
      <c r="F119" s="292"/>
    </row>
    <row r="120" spans="1:6" ht="16.5" x14ac:dyDescent="0.25">
      <c r="A120" s="288"/>
      <c r="B120" s="159">
        <v>33136</v>
      </c>
      <c r="C120" s="165">
        <v>44071</v>
      </c>
      <c r="D120" s="159"/>
      <c r="E120" s="292"/>
      <c r="F120" s="292"/>
    </row>
    <row r="121" spans="1:6" x14ac:dyDescent="0.25">
      <c r="A121" s="77" t="s">
        <v>385</v>
      </c>
      <c r="B121" s="289" t="s">
        <v>386</v>
      </c>
      <c r="C121" s="290"/>
      <c r="D121" s="291"/>
      <c r="E121" s="292"/>
      <c r="F121" s="292"/>
    </row>
    <row r="122" spans="1:6" x14ac:dyDescent="0.25">
      <c r="A122" s="97"/>
      <c r="B122" s="83"/>
      <c r="C122" s="98"/>
      <c r="D122" s="99"/>
      <c r="E122" s="91"/>
    </row>
    <row r="123" spans="1:6" x14ac:dyDescent="0.25">
      <c r="A123" s="97"/>
      <c r="B123" s="83"/>
      <c r="C123" s="98"/>
      <c r="D123" s="99"/>
      <c r="E123" s="91"/>
    </row>
    <row r="124" spans="1:6" x14ac:dyDescent="0.25">
      <c r="A124" s="97"/>
      <c r="B124" s="83"/>
      <c r="C124" s="98"/>
      <c r="D124" s="99"/>
      <c r="E124" s="91"/>
    </row>
    <row r="125" spans="1:6" x14ac:dyDescent="0.25">
      <c r="A125" s="97"/>
      <c r="B125" s="83"/>
      <c r="C125" s="98"/>
      <c r="D125" s="99"/>
      <c r="E125" s="91"/>
    </row>
    <row r="126" spans="1:6" x14ac:dyDescent="0.25">
      <c r="A126" s="97"/>
      <c r="B126" s="83"/>
      <c r="C126" s="98"/>
      <c r="D126" s="99"/>
      <c r="E126" s="91"/>
    </row>
    <row r="127" spans="1:6" x14ac:dyDescent="0.25">
      <c r="A127" s="97"/>
      <c r="B127" s="83"/>
      <c r="C127" s="98"/>
      <c r="D127" s="99"/>
      <c r="E127" s="91"/>
    </row>
    <row r="128" spans="1:6" ht="15.75" x14ac:dyDescent="0.2">
      <c r="A128" s="9" t="s">
        <v>73</v>
      </c>
      <c r="B128" s="37"/>
      <c r="C128" s="37"/>
      <c r="D128" s="37"/>
      <c r="E128" s="74"/>
    </row>
    <row r="130" spans="1:8" ht="25.5" x14ac:dyDescent="0.25">
      <c r="A130" s="181" t="s">
        <v>74</v>
      </c>
      <c r="B130" s="181" t="s">
        <v>75</v>
      </c>
      <c r="C130" s="181" t="s">
        <v>76</v>
      </c>
      <c r="D130" s="181" t="s">
        <v>77</v>
      </c>
      <c r="E130" s="181" t="s">
        <v>78</v>
      </c>
      <c r="F130" s="181" t="s">
        <v>79</v>
      </c>
      <c r="G130" s="181" t="s">
        <v>80</v>
      </c>
      <c r="H130" s="181" t="s">
        <v>81</v>
      </c>
    </row>
    <row r="131" spans="1:8" ht="73.5" customHeight="1" x14ac:dyDescent="0.25">
      <c r="A131" s="110">
        <v>1</v>
      </c>
      <c r="B131" s="109" t="s">
        <v>82</v>
      </c>
      <c r="C131" s="111"/>
      <c r="D131" s="111"/>
      <c r="E131" s="112">
        <v>277409</v>
      </c>
      <c r="F131" s="113">
        <v>138704500</v>
      </c>
      <c r="G131" s="114">
        <v>0.84062999999999999</v>
      </c>
      <c r="H131" s="115" t="s">
        <v>304</v>
      </c>
    </row>
    <row r="133" spans="1:8" x14ac:dyDescent="0.25">
      <c r="A133" s="6" t="s">
        <v>83</v>
      </c>
    </row>
    <row r="134" spans="1:8" ht="24.75" customHeight="1" x14ac:dyDescent="0.25">
      <c r="A134" s="178" t="s">
        <v>84</v>
      </c>
      <c r="B134" s="178" t="s">
        <v>75</v>
      </c>
      <c r="C134" s="178" t="s">
        <v>85</v>
      </c>
      <c r="D134" s="178" t="s">
        <v>86</v>
      </c>
      <c r="E134" s="178" t="s">
        <v>87</v>
      </c>
    </row>
    <row r="135" spans="1:8" x14ac:dyDescent="0.25">
      <c r="A135" s="39"/>
      <c r="B135" s="39"/>
      <c r="C135" s="76"/>
      <c r="D135" s="39"/>
      <c r="E135" s="39"/>
    </row>
    <row r="136" spans="1:8" x14ac:dyDescent="0.25">
      <c r="A136" s="75" t="s">
        <v>88</v>
      </c>
      <c r="B136" s="67"/>
      <c r="C136" s="67"/>
      <c r="D136" s="77"/>
      <c r="E136" s="39"/>
    </row>
    <row r="137" spans="1:8" x14ac:dyDescent="0.25">
      <c r="A137" s="39"/>
      <c r="B137" s="39"/>
      <c r="C137" s="76"/>
      <c r="D137" s="39"/>
      <c r="E137" s="39"/>
    </row>
    <row r="138" spans="1:8" x14ac:dyDescent="0.25">
      <c r="B138" s="14"/>
      <c r="C138" s="2"/>
      <c r="E138" s="60"/>
    </row>
    <row r="139" spans="1:8" x14ac:dyDescent="0.25">
      <c r="A139" s="9" t="s">
        <v>89</v>
      </c>
      <c r="B139" s="4"/>
      <c r="C139" s="78"/>
      <c r="D139" s="4"/>
      <c r="E139" s="4"/>
    </row>
    <row r="140" spans="1:8" ht="25.5" x14ac:dyDescent="0.25">
      <c r="A140" s="181" t="s">
        <v>84</v>
      </c>
      <c r="B140" s="181" t="s">
        <v>75</v>
      </c>
      <c r="C140" s="181" t="s">
        <v>76</v>
      </c>
      <c r="D140" s="181" t="s">
        <v>77</v>
      </c>
      <c r="E140" s="181" t="s">
        <v>78</v>
      </c>
      <c r="F140" s="181" t="s">
        <v>80</v>
      </c>
      <c r="G140" s="181" t="s">
        <v>90</v>
      </c>
      <c r="H140" s="181" t="s">
        <v>91</v>
      </c>
    </row>
    <row r="141" spans="1:8" ht="135" x14ac:dyDescent="0.25">
      <c r="A141" s="79">
        <v>1</v>
      </c>
      <c r="B141" s="104" t="s">
        <v>92</v>
      </c>
      <c r="C141" s="116" t="s">
        <v>93</v>
      </c>
      <c r="D141" s="104" t="s">
        <v>94</v>
      </c>
      <c r="E141" s="104" t="s">
        <v>306</v>
      </c>
      <c r="F141" s="120">
        <v>1</v>
      </c>
      <c r="G141" s="104" t="s">
        <v>308</v>
      </c>
      <c r="H141" s="104" t="s">
        <v>444</v>
      </c>
    </row>
    <row r="142" spans="1:8" ht="138" customHeight="1" x14ac:dyDescent="0.25">
      <c r="A142" s="79">
        <v>2</v>
      </c>
      <c r="B142" s="104" t="s">
        <v>92</v>
      </c>
      <c r="C142" s="116" t="s">
        <v>93</v>
      </c>
      <c r="D142" s="104" t="s">
        <v>305</v>
      </c>
      <c r="E142" s="104" t="s">
        <v>358</v>
      </c>
      <c r="F142" s="120">
        <v>1</v>
      </c>
      <c r="G142" s="104" t="s">
        <v>309</v>
      </c>
      <c r="H142" s="104" t="s">
        <v>307</v>
      </c>
    </row>
    <row r="143" spans="1:8" ht="72.75" customHeight="1" x14ac:dyDescent="0.25">
      <c r="A143" s="79">
        <v>3</v>
      </c>
      <c r="B143" s="219" t="s">
        <v>92</v>
      </c>
      <c r="C143" s="220"/>
      <c r="D143" s="219" t="s">
        <v>94</v>
      </c>
      <c r="E143" s="219" t="s">
        <v>443</v>
      </c>
      <c r="F143" s="120">
        <v>1</v>
      </c>
      <c r="G143" s="219" t="s">
        <v>443</v>
      </c>
      <c r="H143" s="221" t="s">
        <v>445</v>
      </c>
    </row>
    <row r="144" spans="1:8" ht="160.5" customHeight="1" x14ac:dyDescent="0.25">
      <c r="A144" s="79">
        <v>4</v>
      </c>
      <c r="B144" s="104" t="s">
        <v>95</v>
      </c>
      <c r="C144" s="116" t="s">
        <v>96</v>
      </c>
      <c r="D144" s="104" t="s">
        <v>97</v>
      </c>
      <c r="E144" s="104" t="s">
        <v>448</v>
      </c>
      <c r="F144" s="120">
        <v>0.84</v>
      </c>
      <c r="G144" s="104" t="s">
        <v>448</v>
      </c>
      <c r="H144" s="117" t="s">
        <v>304</v>
      </c>
    </row>
    <row r="146" spans="1:8" x14ac:dyDescent="0.25">
      <c r="A146" s="6" t="s">
        <v>98</v>
      </c>
    </row>
    <row r="147" spans="1:8" ht="24" customHeight="1" x14ac:dyDescent="0.25">
      <c r="A147" s="181" t="s">
        <v>99</v>
      </c>
      <c r="B147" s="181" t="s">
        <v>100</v>
      </c>
      <c r="C147" s="181" t="s">
        <v>101</v>
      </c>
      <c r="D147" s="181" t="s">
        <v>102</v>
      </c>
      <c r="E147" s="181" t="s">
        <v>103</v>
      </c>
      <c r="F147" s="263" t="s">
        <v>104</v>
      </c>
      <c r="G147" s="263"/>
      <c r="H147" s="263"/>
    </row>
    <row r="148" spans="1:8" x14ac:dyDescent="0.25">
      <c r="A148" s="73">
        <v>373577</v>
      </c>
      <c r="B148" s="132" t="s">
        <v>112</v>
      </c>
      <c r="C148" s="133">
        <v>20000000</v>
      </c>
      <c r="D148" s="132" t="s">
        <v>113</v>
      </c>
      <c r="E148" s="72" t="s">
        <v>105</v>
      </c>
      <c r="F148" s="252" t="s">
        <v>106</v>
      </c>
      <c r="G148" s="253"/>
      <c r="H148" s="253"/>
    </row>
    <row r="149" spans="1:8" x14ac:dyDescent="0.25">
      <c r="A149" s="73">
        <v>373435</v>
      </c>
      <c r="B149" s="132" t="s">
        <v>114</v>
      </c>
      <c r="C149" s="133">
        <v>320000000</v>
      </c>
      <c r="D149" s="132" t="s">
        <v>113</v>
      </c>
      <c r="E149" s="72" t="s">
        <v>105</v>
      </c>
      <c r="F149" s="252" t="s">
        <v>106</v>
      </c>
      <c r="G149" s="253"/>
      <c r="H149" s="253"/>
    </row>
    <row r="150" spans="1:8" ht="30" x14ac:dyDescent="0.25">
      <c r="A150" s="73">
        <v>367732</v>
      </c>
      <c r="B150" s="132" t="s">
        <v>310</v>
      </c>
      <c r="C150" s="133">
        <v>1090000000</v>
      </c>
      <c r="D150" s="132" t="s">
        <v>109</v>
      </c>
      <c r="E150" s="72" t="s">
        <v>105</v>
      </c>
      <c r="F150" s="252" t="s">
        <v>106</v>
      </c>
      <c r="G150" s="253"/>
      <c r="H150" s="253"/>
    </row>
    <row r="151" spans="1:8" ht="26.25" customHeight="1" x14ac:dyDescent="0.25">
      <c r="A151" s="73">
        <v>367732</v>
      </c>
      <c r="B151" s="132" t="s">
        <v>310</v>
      </c>
      <c r="C151" s="133">
        <v>10000000</v>
      </c>
      <c r="D151" s="134" t="s">
        <v>318</v>
      </c>
      <c r="E151" s="72" t="s">
        <v>105</v>
      </c>
      <c r="F151" s="252" t="s">
        <v>106</v>
      </c>
      <c r="G151" s="253"/>
      <c r="H151" s="253"/>
    </row>
    <row r="152" spans="1:8" ht="30" x14ac:dyDescent="0.25">
      <c r="A152" s="73">
        <v>367732</v>
      </c>
      <c r="B152" s="132" t="s">
        <v>310</v>
      </c>
      <c r="C152" s="133">
        <v>200000000</v>
      </c>
      <c r="D152" s="132" t="s">
        <v>319</v>
      </c>
      <c r="E152" s="72" t="s">
        <v>105</v>
      </c>
      <c r="F152" s="252" t="s">
        <v>106</v>
      </c>
      <c r="G152" s="253"/>
      <c r="H152" s="253"/>
    </row>
    <row r="153" spans="1:8" ht="30" x14ac:dyDescent="0.25">
      <c r="A153" s="73">
        <v>367732</v>
      </c>
      <c r="B153" s="132" t="s">
        <v>310</v>
      </c>
      <c r="C153" s="133">
        <v>600000000</v>
      </c>
      <c r="D153" s="132" t="s">
        <v>320</v>
      </c>
      <c r="E153" s="72" t="s">
        <v>105</v>
      </c>
      <c r="F153" s="252" t="s">
        <v>106</v>
      </c>
      <c r="G153" s="253"/>
      <c r="H153" s="253"/>
    </row>
    <row r="154" spans="1:8" ht="30" x14ac:dyDescent="0.25">
      <c r="A154" s="73">
        <v>370673</v>
      </c>
      <c r="B154" s="132" t="s">
        <v>311</v>
      </c>
      <c r="C154" s="133">
        <v>57350000</v>
      </c>
      <c r="D154" s="132" t="s">
        <v>321</v>
      </c>
      <c r="E154" s="72" t="s">
        <v>105</v>
      </c>
      <c r="F154" s="252" t="s">
        <v>106</v>
      </c>
      <c r="G154" s="253"/>
      <c r="H154" s="253"/>
    </row>
    <row r="155" spans="1:8" ht="30" x14ac:dyDescent="0.25">
      <c r="A155" s="73">
        <v>376497</v>
      </c>
      <c r="B155" s="132" t="s">
        <v>312</v>
      </c>
      <c r="C155" s="133">
        <v>300000000</v>
      </c>
      <c r="D155" s="132" t="s">
        <v>322</v>
      </c>
      <c r="E155" s="72" t="s">
        <v>105</v>
      </c>
      <c r="F155" s="252" t="s">
        <v>106</v>
      </c>
      <c r="G155" s="253"/>
      <c r="H155" s="253"/>
    </row>
    <row r="156" spans="1:8" ht="30" x14ac:dyDescent="0.25">
      <c r="A156" s="73">
        <v>379309</v>
      </c>
      <c r="B156" s="132" t="s">
        <v>110</v>
      </c>
      <c r="C156" s="133">
        <v>300000000</v>
      </c>
      <c r="D156" s="132" t="s">
        <v>111</v>
      </c>
      <c r="E156" s="72" t="s">
        <v>105</v>
      </c>
      <c r="F156" s="252" t="s">
        <v>106</v>
      </c>
      <c r="G156" s="253"/>
      <c r="H156" s="253"/>
    </row>
    <row r="157" spans="1:8" ht="30" x14ac:dyDescent="0.25">
      <c r="A157" s="73">
        <v>382392</v>
      </c>
      <c r="B157" s="132" t="s">
        <v>115</v>
      </c>
      <c r="C157" s="133">
        <v>24487500</v>
      </c>
      <c r="D157" s="132" t="s">
        <v>116</v>
      </c>
      <c r="E157" s="72" t="s">
        <v>107</v>
      </c>
      <c r="F157" s="252" t="s">
        <v>106</v>
      </c>
      <c r="G157" s="253"/>
      <c r="H157" s="253"/>
    </row>
    <row r="158" spans="1:8" x14ac:dyDescent="0.25">
      <c r="A158" s="73">
        <v>384230</v>
      </c>
      <c r="B158" s="132" t="s">
        <v>313</v>
      </c>
      <c r="C158" s="133">
        <v>13250000</v>
      </c>
      <c r="D158" s="132" t="s">
        <v>323</v>
      </c>
      <c r="E158" s="72" t="s">
        <v>107</v>
      </c>
      <c r="F158" s="252" t="s">
        <v>106</v>
      </c>
      <c r="G158" s="253"/>
      <c r="H158" s="253"/>
    </row>
    <row r="159" spans="1:8" x14ac:dyDescent="0.25">
      <c r="A159" s="73">
        <v>384230</v>
      </c>
      <c r="B159" s="132" t="s">
        <v>313</v>
      </c>
      <c r="C159" s="133">
        <v>6754000</v>
      </c>
      <c r="D159" s="132" t="s">
        <v>324</v>
      </c>
      <c r="E159" s="72" t="s">
        <v>107</v>
      </c>
      <c r="F159" s="252" t="s">
        <v>106</v>
      </c>
      <c r="G159" s="253"/>
      <c r="H159" s="253"/>
    </row>
    <row r="160" spans="1:8" x14ac:dyDescent="0.25">
      <c r="A160" s="73">
        <v>384230</v>
      </c>
      <c r="B160" s="132" t="s">
        <v>313</v>
      </c>
      <c r="C160" s="133">
        <v>7362900</v>
      </c>
      <c r="D160" s="132" t="s">
        <v>325</v>
      </c>
      <c r="E160" s="72" t="s">
        <v>107</v>
      </c>
      <c r="F160" s="252" t="s">
        <v>106</v>
      </c>
      <c r="G160" s="253"/>
      <c r="H160" s="253"/>
    </row>
    <row r="161" spans="1:8" x14ac:dyDescent="0.25">
      <c r="A161" s="73">
        <v>384230</v>
      </c>
      <c r="B161" s="132" t="s">
        <v>313</v>
      </c>
      <c r="C161" s="133">
        <v>5837500</v>
      </c>
      <c r="D161" s="132" t="s">
        <v>326</v>
      </c>
      <c r="E161" s="72" t="s">
        <v>107</v>
      </c>
      <c r="F161" s="252" t="s">
        <v>106</v>
      </c>
      <c r="G161" s="253"/>
      <c r="H161" s="253"/>
    </row>
    <row r="162" spans="1:8" x14ac:dyDescent="0.25">
      <c r="A162" s="73">
        <v>384230</v>
      </c>
      <c r="B162" s="132" t="s">
        <v>313</v>
      </c>
      <c r="C162" s="133">
        <v>17730000</v>
      </c>
      <c r="D162" s="132" t="s">
        <v>327</v>
      </c>
      <c r="E162" s="72" t="s">
        <v>107</v>
      </c>
      <c r="F162" s="252" t="s">
        <v>106</v>
      </c>
      <c r="G162" s="253"/>
      <c r="H162" s="253"/>
    </row>
    <row r="163" spans="1:8" ht="30" x14ac:dyDescent="0.25">
      <c r="A163" s="73">
        <v>384230</v>
      </c>
      <c r="B163" s="132" t="s">
        <v>313</v>
      </c>
      <c r="C163" s="133">
        <v>19019400</v>
      </c>
      <c r="D163" s="132" t="s">
        <v>328</v>
      </c>
      <c r="E163" s="72" t="s">
        <v>107</v>
      </c>
      <c r="F163" s="252" t="s">
        <v>106</v>
      </c>
      <c r="G163" s="253"/>
      <c r="H163" s="253"/>
    </row>
    <row r="164" spans="1:8" ht="26.25" customHeight="1" x14ac:dyDescent="0.25">
      <c r="A164" s="73">
        <v>383363</v>
      </c>
      <c r="B164" s="132" t="s">
        <v>314</v>
      </c>
      <c r="C164" s="133">
        <v>4371500</v>
      </c>
      <c r="D164" s="132" t="s">
        <v>324</v>
      </c>
      <c r="E164" s="72" t="s">
        <v>107</v>
      </c>
      <c r="F164" s="252" t="s">
        <v>106</v>
      </c>
      <c r="G164" s="253"/>
      <c r="H164" s="253"/>
    </row>
    <row r="165" spans="1:8" x14ac:dyDescent="0.25">
      <c r="A165" s="73">
        <v>383363</v>
      </c>
      <c r="B165" s="132" t="s">
        <v>315</v>
      </c>
      <c r="C165" s="133">
        <v>4371500</v>
      </c>
      <c r="D165" s="132" t="s">
        <v>324</v>
      </c>
      <c r="E165" s="72" t="s">
        <v>107</v>
      </c>
      <c r="F165" s="252" t="s">
        <v>106</v>
      </c>
      <c r="G165" s="253"/>
      <c r="H165" s="253"/>
    </row>
    <row r="166" spans="1:8" ht="30" x14ac:dyDescent="0.25">
      <c r="A166" s="73">
        <v>385169</v>
      </c>
      <c r="B166" s="132" t="s">
        <v>316</v>
      </c>
      <c r="C166" s="133">
        <v>8994000</v>
      </c>
      <c r="D166" s="132" t="s">
        <v>329</v>
      </c>
      <c r="E166" s="72" t="s">
        <v>107</v>
      </c>
      <c r="F166" s="252" t="s">
        <v>106</v>
      </c>
      <c r="G166" s="253"/>
      <c r="H166" s="253"/>
    </row>
    <row r="167" spans="1:8" x14ac:dyDescent="0.25">
      <c r="A167" s="73">
        <v>385171</v>
      </c>
      <c r="B167" s="132" t="s">
        <v>317</v>
      </c>
      <c r="C167" s="133">
        <v>7700000</v>
      </c>
      <c r="D167" s="132" t="s">
        <v>330</v>
      </c>
      <c r="E167" s="72" t="s">
        <v>107</v>
      </c>
      <c r="F167" s="252" t="s">
        <v>106</v>
      </c>
      <c r="G167" s="253"/>
      <c r="H167" s="253"/>
    </row>
    <row r="168" spans="1:8" x14ac:dyDescent="0.25">
      <c r="A168"/>
      <c r="B168"/>
      <c r="C168"/>
      <c r="D168"/>
      <c r="E168"/>
      <c r="F168"/>
    </row>
    <row r="169" spans="1:8" x14ac:dyDescent="0.25">
      <c r="A169"/>
      <c r="B169"/>
      <c r="C169"/>
      <c r="D169"/>
      <c r="E169"/>
      <c r="F169"/>
    </row>
    <row r="170" spans="1:8" x14ac:dyDescent="0.25">
      <c r="A170"/>
      <c r="B170"/>
      <c r="C170"/>
      <c r="D170"/>
      <c r="E170"/>
      <c r="F170"/>
    </row>
    <row r="171" spans="1:8" x14ac:dyDescent="0.25">
      <c r="A171"/>
      <c r="B171"/>
      <c r="C171"/>
      <c r="D171"/>
      <c r="E171"/>
      <c r="F171"/>
    </row>
    <row r="172" spans="1:8" x14ac:dyDescent="0.25">
      <c r="A172"/>
      <c r="B172"/>
      <c r="C172"/>
      <c r="D172"/>
      <c r="E172"/>
      <c r="F172"/>
    </row>
    <row r="173" spans="1:8" x14ac:dyDescent="0.25">
      <c r="A173"/>
      <c r="B173"/>
      <c r="C173"/>
      <c r="D173"/>
      <c r="E173"/>
      <c r="F173"/>
    </row>
    <row r="174" spans="1:8" x14ac:dyDescent="0.25">
      <c r="A174"/>
      <c r="B174"/>
      <c r="C174"/>
      <c r="D174"/>
      <c r="E174"/>
      <c r="F174"/>
    </row>
    <row r="175" spans="1:8" x14ac:dyDescent="0.25">
      <c r="A175" s="293" t="s">
        <v>117</v>
      </c>
      <c r="B175" s="294"/>
      <c r="C175" s="294"/>
      <c r="D175" s="294"/>
      <c r="E175" s="294"/>
      <c r="F175" s="294"/>
      <c r="G175" s="294"/>
      <c r="H175" s="294"/>
    </row>
    <row r="176" spans="1:8" ht="21" customHeight="1" x14ac:dyDescent="0.25">
      <c r="A176" s="181" t="s">
        <v>99</v>
      </c>
      <c r="B176" s="181" t="s">
        <v>100</v>
      </c>
      <c r="C176" s="181" t="s">
        <v>101</v>
      </c>
      <c r="D176" s="181" t="s">
        <v>102</v>
      </c>
      <c r="E176" s="181" t="s">
        <v>103</v>
      </c>
      <c r="F176" s="297" t="s">
        <v>104</v>
      </c>
      <c r="G176" s="298"/>
      <c r="H176" s="299"/>
    </row>
    <row r="177" spans="1:8" ht="25.5" x14ac:dyDescent="0.25">
      <c r="A177" s="242" t="s">
        <v>331</v>
      </c>
      <c r="B177" s="135" t="s">
        <v>118</v>
      </c>
      <c r="C177" s="80">
        <f>8000000*12</f>
        <v>96000000</v>
      </c>
      <c r="D177" s="38" t="s">
        <v>119</v>
      </c>
      <c r="E177" s="72" t="s">
        <v>105</v>
      </c>
      <c r="F177" s="252" t="s">
        <v>106</v>
      </c>
      <c r="G177" s="253"/>
      <c r="H177" s="253"/>
    </row>
    <row r="178" spans="1:8" x14ac:dyDescent="0.25">
      <c r="A178" s="243"/>
      <c r="B178" s="136"/>
      <c r="C178" s="80">
        <f>78000000*2</f>
        <v>156000000</v>
      </c>
      <c r="D178" s="38" t="s">
        <v>120</v>
      </c>
      <c r="E178" s="72" t="s">
        <v>105</v>
      </c>
      <c r="F178" s="252" t="s">
        <v>106</v>
      </c>
      <c r="G178" s="253"/>
      <c r="H178" s="253"/>
    </row>
    <row r="179" spans="1:8" x14ac:dyDescent="0.25">
      <c r="A179" s="244"/>
      <c r="B179" s="137"/>
      <c r="C179" s="80">
        <f>7000000*12</f>
        <v>84000000</v>
      </c>
      <c r="D179" s="38" t="s">
        <v>121</v>
      </c>
      <c r="E179" s="72" t="s">
        <v>107</v>
      </c>
      <c r="F179" s="252" t="s">
        <v>106</v>
      </c>
      <c r="G179" s="253"/>
      <c r="H179" s="253"/>
    </row>
    <row r="180" spans="1:8" ht="30" x14ac:dyDescent="0.25">
      <c r="A180" s="242" t="s">
        <v>122</v>
      </c>
      <c r="B180" s="138" t="s">
        <v>123</v>
      </c>
      <c r="C180" s="80">
        <f>184164000+227792000</f>
        <v>411956000</v>
      </c>
      <c r="D180" s="81" t="s">
        <v>124</v>
      </c>
      <c r="E180" s="72" t="s">
        <v>107</v>
      </c>
      <c r="F180" s="252" t="s">
        <v>106</v>
      </c>
      <c r="G180" s="253"/>
      <c r="H180" s="253"/>
    </row>
    <row r="181" spans="1:8" x14ac:dyDescent="0.25">
      <c r="A181" s="243"/>
      <c r="B181" s="139"/>
      <c r="C181" s="80">
        <f>1764360000+1044000000</f>
        <v>2808360000</v>
      </c>
      <c r="D181" s="81" t="s">
        <v>125</v>
      </c>
      <c r="E181" s="72" t="s">
        <v>105</v>
      </c>
      <c r="F181" s="252" t="s">
        <v>106</v>
      </c>
      <c r="G181" s="253"/>
      <c r="H181" s="253"/>
    </row>
    <row r="182" spans="1:8" x14ac:dyDescent="0.25">
      <c r="A182" s="243"/>
      <c r="B182" s="139"/>
      <c r="C182" s="80">
        <f>1176240000+696000000</f>
        <v>1872240000</v>
      </c>
      <c r="D182" s="81" t="s">
        <v>126</v>
      </c>
      <c r="E182" s="72" t="s">
        <v>107</v>
      </c>
      <c r="F182" s="252" t="s">
        <v>106</v>
      </c>
      <c r="G182" s="253"/>
      <c r="H182" s="253"/>
    </row>
    <row r="183" spans="1:8" x14ac:dyDescent="0.25">
      <c r="A183" s="243"/>
      <c r="B183" s="139"/>
      <c r="C183" s="80">
        <f>995750000+147200000</f>
        <v>1142950000</v>
      </c>
      <c r="D183" s="81" t="s">
        <v>127</v>
      </c>
      <c r="E183" s="72" t="s">
        <v>105</v>
      </c>
      <c r="F183" s="252" t="s">
        <v>106</v>
      </c>
      <c r="G183" s="253"/>
      <c r="H183" s="253"/>
    </row>
    <row r="184" spans="1:8" x14ac:dyDescent="0.25">
      <c r="A184" s="243"/>
      <c r="B184" s="139"/>
      <c r="C184" s="80">
        <f>1588708000+411520000</f>
        <v>2000228000</v>
      </c>
      <c r="D184" s="81" t="s">
        <v>128</v>
      </c>
      <c r="E184" s="72" t="s">
        <v>105</v>
      </c>
      <c r="F184" s="252" t="s">
        <v>106</v>
      </c>
      <c r="G184" s="253"/>
      <c r="H184" s="253"/>
    </row>
    <row r="185" spans="1:8" x14ac:dyDescent="0.25">
      <c r="A185" s="243"/>
      <c r="B185" s="139"/>
      <c r="C185" s="80">
        <f>2690262000+654080000</f>
        <v>3344342000</v>
      </c>
      <c r="D185" s="81" t="s">
        <v>129</v>
      </c>
      <c r="E185" s="72" t="s">
        <v>105</v>
      </c>
      <c r="F185" s="252" t="s">
        <v>106</v>
      </c>
      <c r="G185" s="253"/>
      <c r="H185" s="253"/>
    </row>
    <row r="186" spans="1:8" x14ac:dyDescent="0.25">
      <c r="A186" s="243"/>
      <c r="B186" s="140"/>
      <c r="C186" s="80">
        <f>195814000+158096000</f>
        <v>353910000</v>
      </c>
      <c r="D186" s="81" t="s">
        <v>130</v>
      </c>
      <c r="E186" s="72" t="s">
        <v>107</v>
      </c>
      <c r="F186" s="252" t="s">
        <v>106</v>
      </c>
      <c r="G186" s="253"/>
      <c r="H186" s="253"/>
    </row>
    <row r="187" spans="1:8" ht="21" customHeight="1" x14ac:dyDescent="0.25">
      <c r="A187" s="243"/>
      <c r="B187" s="138" t="s">
        <v>131</v>
      </c>
      <c r="C187" s="80">
        <v>2514770000</v>
      </c>
      <c r="D187" s="81" t="s">
        <v>132</v>
      </c>
      <c r="E187" s="72" t="s">
        <v>105</v>
      </c>
      <c r="F187" s="252" t="s">
        <v>106</v>
      </c>
      <c r="G187" s="253"/>
      <c r="H187" s="253"/>
    </row>
    <row r="188" spans="1:8" x14ac:dyDescent="0.25">
      <c r="A188" s="244"/>
      <c r="B188" s="140"/>
      <c r="C188" s="80">
        <v>133903000</v>
      </c>
      <c r="D188" s="81" t="s">
        <v>133</v>
      </c>
      <c r="E188" s="72" t="s">
        <v>105</v>
      </c>
      <c r="F188" s="252" t="s">
        <v>106</v>
      </c>
      <c r="G188" s="253"/>
      <c r="H188" s="253"/>
    </row>
    <row r="189" spans="1:8" x14ac:dyDescent="0.25">
      <c r="A189" s="242" t="s">
        <v>134</v>
      </c>
      <c r="B189" s="138" t="s">
        <v>135</v>
      </c>
      <c r="C189" s="80">
        <v>1865360000</v>
      </c>
      <c r="D189" s="81" t="s">
        <v>136</v>
      </c>
      <c r="E189" s="72" t="s">
        <v>105</v>
      </c>
      <c r="F189" s="252" t="s">
        <v>106</v>
      </c>
      <c r="G189" s="253"/>
      <c r="H189" s="253"/>
    </row>
    <row r="190" spans="1:8" x14ac:dyDescent="0.25">
      <c r="A190" s="243"/>
      <c r="B190" s="139"/>
      <c r="C190" s="80">
        <v>405600000</v>
      </c>
      <c r="D190" s="81" t="s">
        <v>137</v>
      </c>
      <c r="E190" s="72" t="s">
        <v>105</v>
      </c>
      <c r="F190" s="252" t="s">
        <v>106</v>
      </c>
      <c r="G190" s="253"/>
      <c r="H190" s="253"/>
    </row>
    <row r="191" spans="1:8" x14ac:dyDescent="0.25">
      <c r="A191" s="243"/>
      <c r="B191" s="139"/>
      <c r="C191" s="80">
        <v>305344000</v>
      </c>
      <c r="D191" s="81" t="s">
        <v>138</v>
      </c>
      <c r="E191" s="72" t="s">
        <v>105</v>
      </c>
      <c r="F191" s="252" t="s">
        <v>106</v>
      </c>
      <c r="G191" s="253"/>
      <c r="H191" s="253"/>
    </row>
    <row r="192" spans="1:8" x14ac:dyDescent="0.25">
      <c r="A192" s="243"/>
      <c r="B192" s="139"/>
      <c r="C192" s="80">
        <v>1230840000</v>
      </c>
      <c r="D192" s="81" t="s">
        <v>139</v>
      </c>
      <c r="E192" s="72" t="s">
        <v>105</v>
      </c>
      <c r="F192" s="252" t="s">
        <v>106</v>
      </c>
      <c r="G192" s="253"/>
      <c r="H192" s="253"/>
    </row>
    <row r="193" spans="1:8" x14ac:dyDescent="0.25">
      <c r="A193" s="243"/>
      <c r="B193" s="139"/>
      <c r="C193" s="80">
        <v>1219400000</v>
      </c>
      <c r="D193" s="81" t="s">
        <v>140</v>
      </c>
      <c r="E193" s="72" t="s">
        <v>105</v>
      </c>
      <c r="F193" s="252" t="s">
        <v>106</v>
      </c>
      <c r="G193" s="253"/>
      <c r="H193" s="253"/>
    </row>
    <row r="194" spans="1:8" x14ac:dyDescent="0.25">
      <c r="A194" s="243"/>
      <c r="B194" s="139"/>
      <c r="C194" s="80">
        <v>1983280000</v>
      </c>
      <c r="D194" s="81" t="s">
        <v>132</v>
      </c>
      <c r="E194" s="72" t="s">
        <v>105</v>
      </c>
      <c r="F194" s="252" t="s">
        <v>106</v>
      </c>
      <c r="G194" s="253"/>
      <c r="H194" s="253"/>
    </row>
    <row r="195" spans="1:8" x14ac:dyDescent="0.25">
      <c r="A195" s="243"/>
      <c r="B195" s="139"/>
      <c r="C195" s="80">
        <v>1286563200</v>
      </c>
      <c r="D195" s="81" t="s">
        <v>129</v>
      </c>
      <c r="E195" s="72" t="s">
        <v>105</v>
      </c>
      <c r="F195" s="252" t="s">
        <v>106</v>
      </c>
      <c r="G195" s="253"/>
      <c r="H195" s="253"/>
    </row>
    <row r="196" spans="1:8" x14ac:dyDescent="0.25">
      <c r="A196" s="243"/>
      <c r="B196" s="139"/>
      <c r="C196" s="80">
        <v>819228800</v>
      </c>
      <c r="D196" s="81" t="s">
        <v>128</v>
      </c>
      <c r="E196" s="72" t="s">
        <v>105</v>
      </c>
      <c r="F196" s="252" t="s">
        <v>106</v>
      </c>
      <c r="G196" s="253"/>
      <c r="H196" s="253"/>
    </row>
    <row r="197" spans="1:8" x14ac:dyDescent="0.25">
      <c r="A197" s="243"/>
      <c r="B197" s="139"/>
      <c r="C197" s="80">
        <v>312000000</v>
      </c>
      <c r="D197" s="81" t="s">
        <v>141</v>
      </c>
      <c r="E197" s="72" t="s">
        <v>107</v>
      </c>
      <c r="F197" s="252" t="s">
        <v>106</v>
      </c>
      <c r="G197" s="253"/>
      <c r="H197" s="253"/>
    </row>
    <row r="198" spans="1:8" x14ac:dyDescent="0.25">
      <c r="A198" s="243"/>
      <c r="B198" s="139"/>
      <c r="C198" s="80">
        <v>2059200000</v>
      </c>
      <c r="D198" s="81" t="s">
        <v>126</v>
      </c>
      <c r="E198" s="72" t="s">
        <v>105</v>
      </c>
      <c r="F198" s="252" t="s">
        <v>106</v>
      </c>
      <c r="G198" s="253"/>
      <c r="H198" s="253"/>
    </row>
    <row r="199" spans="1:8" x14ac:dyDescent="0.25">
      <c r="A199" s="244"/>
      <c r="B199" s="140"/>
      <c r="C199" s="80">
        <v>801008000</v>
      </c>
      <c r="D199" s="81" t="s">
        <v>130</v>
      </c>
      <c r="E199" s="72" t="s">
        <v>105</v>
      </c>
      <c r="F199" s="252" t="s">
        <v>106</v>
      </c>
      <c r="G199" s="253"/>
      <c r="H199" s="253"/>
    </row>
    <row r="200" spans="1:8" x14ac:dyDescent="0.25">
      <c r="A200" s="242" t="s">
        <v>142</v>
      </c>
      <c r="B200" s="260" t="s">
        <v>143</v>
      </c>
      <c r="C200" s="80">
        <v>430080000</v>
      </c>
      <c r="D200" s="81" t="s">
        <v>144</v>
      </c>
      <c r="E200" s="72" t="s">
        <v>105</v>
      </c>
      <c r="F200" s="252" t="s">
        <v>106</v>
      </c>
      <c r="G200" s="253"/>
      <c r="H200" s="253"/>
    </row>
    <row r="201" spans="1:8" ht="30" customHeight="1" x14ac:dyDescent="0.25">
      <c r="A201" s="244"/>
      <c r="B201" s="261"/>
      <c r="C201" s="80">
        <v>11660000</v>
      </c>
      <c r="D201" s="81" t="s">
        <v>145</v>
      </c>
      <c r="E201" s="72" t="s">
        <v>107</v>
      </c>
      <c r="F201" s="252" t="s">
        <v>106</v>
      </c>
      <c r="G201" s="253"/>
      <c r="H201" s="253"/>
    </row>
    <row r="202" spans="1:8" ht="25.5" x14ac:dyDescent="0.25">
      <c r="A202" s="242" t="s">
        <v>332</v>
      </c>
      <c r="B202" s="142" t="s">
        <v>340</v>
      </c>
      <c r="C202" s="146"/>
      <c r="D202" s="146"/>
      <c r="E202" s="147"/>
      <c r="F202" s="252" t="s">
        <v>106</v>
      </c>
      <c r="G202" s="253"/>
      <c r="H202" s="253"/>
    </row>
    <row r="203" spans="1:8" ht="25.5" x14ac:dyDescent="0.25">
      <c r="A203" s="243"/>
      <c r="B203" s="135" t="s">
        <v>341</v>
      </c>
      <c r="C203" s="80">
        <f>1662500000+27225000+880425000</f>
        <v>2570150000</v>
      </c>
      <c r="D203" s="148" t="s">
        <v>129</v>
      </c>
      <c r="E203" s="72" t="s">
        <v>105</v>
      </c>
      <c r="F203" s="252" t="s">
        <v>106</v>
      </c>
      <c r="G203" s="253"/>
      <c r="H203" s="253"/>
    </row>
    <row r="204" spans="1:8" x14ac:dyDescent="0.25">
      <c r="A204" s="243"/>
      <c r="B204" s="136"/>
      <c r="C204" s="80">
        <f>645000000+45375000+658350000+276000000+693000000</f>
        <v>2317725000</v>
      </c>
      <c r="D204" s="148" t="s">
        <v>137</v>
      </c>
      <c r="E204" s="72" t="s">
        <v>105</v>
      </c>
      <c r="F204" s="252" t="s">
        <v>106</v>
      </c>
      <c r="G204" s="253"/>
      <c r="H204" s="253"/>
    </row>
    <row r="205" spans="1:8" x14ac:dyDescent="0.25">
      <c r="A205" s="243"/>
      <c r="B205" s="136"/>
      <c r="C205" s="80">
        <f>1300500000+106950000</f>
        <v>1407450000</v>
      </c>
      <c r="D205" s="148" t="s">
        <v>350</v>
      </c>
      <c r="E205" s="72" t="s">
        <v>105</v>
      </c>
      <c r="F205" s="252" t="s">
        <v>106</v>
      </c>
      <c r="G205" s="253"/>
      <c r="H205" s="253"/>
    </row>
    <row r="206" spans="1:8" ht="25.5" x14ac:dyDescent="0.25">
      <c r="A206" s="243"/>
      <c r="B206" s="136"/>
      <c r="C206" s="80">
        <v>780300000</v>
      </c>
      <c r="D206" s="149" t="s">
        <v>351</v>
      </c>
      <c r="E206" s="72" t="s">
        <v>105</v>
      </c>
      <c r="F206" s="252" t="s">
        <v>106</v>
      </c>
      <c r="G206" s="253"/>
      <c r="H206" s="253"/>
    </row>
    <row r="207" spans="1:8" x14ac:dyDescent="0.25">
      <c r="A207" s="243"/>
      <c r="B207" s="136"/>
      <c r="C207" s="80">
        <f>997500000+18150000+586950000</f>
        <v>1602600000</v>
      </c>
      <c r="D207" s="149" t="s">
        <v>128</v>
      </c>
      <c r="E207" s="72" t="s">
        <v>105</v>
      </c>
      <c r="F207" s="252" t="s">
        <v>106</v>
      </c>
      <c r="G207" s="253"/>
      <c r="H207" s="253"/>
    </row>
    <row r="208" spans="1:8" x14ac:dyDescent="0.25">
      <c r="A208" s="243"/>
      <c r="B208" s="136"/>
      <c r="C208" s="80">
        <f>1612500000+665000000+1097250000+414000000</f>
        <v>3788750000</v>
      </c>
      <c r="D208" s="149" t="s">
        <v>144</v>
      </c>
      <c r="E208" s="72" t="s">
        <v>105</v>
      </c>
      <c r="F208" s="252" t="s">
        <v>106</v>
      </c>
      <c r="G208" s="253"/>
      <c r="H208" s="253"/>
    </row>
    <row r="209" spans="1:8" x14ac:dyDescent="0.25">
      <c r="A209" s="243"/>
      <c r="B209" s="136"/>
      <c r="C209" s="80">
        <v>520200000</v>
      </c>
      <c r="D209" s="149" t="s">
        <v>140</v>
      </c>
      <c r="E209" s="72" t="s">
        <v>105</v>
      </c>
      <c r="F209" s="252" t="s">
        <v>106</v>
      </c>
      <c r="G209" s="253"/>
      <c r="H209" s="253"/>
    </row>
    <row r="210" spans="1:8" x14ac:dyDescent="0.25">
      <c r="A210" s="243"/>
      <c r="B210" s="136"/>
      <c r="C210" s="80">
        <v>1732500000</v>
      </c>
      <c r="D210" s="149" t="s">
        <v>126</v>
      </c>
      <c r="E210" s="72" t="s">
        <v>105</v>
      </c>
      <c r="F210" s="252" t="s">
        <v>106</v>
      </c>
      <c r="G210" s="253"/>
      <c r="H210" s="253"/>
    </row>
    <row r="211" spans="1:8" x14ac:dyDescent="0.25">
      <c r="A211" s="243"/>
      <c r="B211" s="136"/>
      <c r="C211" s="80">
        <v>1039500000</v>
      </c>
      <c r="D211" s="149" t="s">
        <v>125</v>
      </c>
      <c r="E211" s="72" t="s">
        <v>105</v>
      </c>
      <c r="F211" s="252" t="s">
        <v>106</v>
      </c>
      <c r="G211" s="253"/>
      <c r="H211" s="253"/>
    </row>
    <row r="212" spans="1:8" x14ac:dyDescent="0.25">
      <c r="A212" s="243"/>
      <c r="B212" s="136"/>
      <c r="C212" s="80">
        <f>967500000+438900000</f>
        <v>1406400000</v>
      </c>
      <c r="D212" s="149" t="s">
        <v>352</v>
      </c>
      <c r="E212" s="72" t="s">
        <v>105</v>
      </c>
      <c r="F212" s="252" t="s">
        <v>106</v>
      </c>
      <c r="G212" s="253"/>
      <c r="H212" s="253"/>
    </row>
    <row r="213" spans="1:8" x14ac:dyDescent="0.25">
      <c r="A213" s="243"/>
      <c r="B213" s="137"/>
      <c r="C213" s="80">
        <v>1467375000</v>
      </c>
      <c r="D213" s="149" t="s">
        <v>132</v>
      </c>
      <c r="E213" s="72" t="s">
        <v>105</v>
      </c>
      <c r="F213" s="252" t="s">
        <v>106</v>
      </c>
      <c r="G213" s="253"/>
      <c r="H213" s="253"/>
    </row>
    <row r="214" spans="1:8" ht="25.5" x14ac:dyDescent="0.25">
      <c r="A214" s="243"/>
      <c r="B214" s="135" t="s">
        <v>342</v>
      </c>
      <c r="C214" s="80">
        <f>712500000+61875000+352170000</f>
        <v>1126545000</v>
      </c>
      <c r="D214" s="149" t="s">
        <v>129</v>
      </c>
      <c r="E214" s="72" t="s">
        <v>105</v>
      </c>
      <c r="F214" s="252" t="s">
        <v>106</v>
      </c>
      <c r="G214" s="253"/>
      <c r="H214" s="253"/>
    </row>
    <row r="215" spans="1:8" x14ac:dyDescent="0.25">
      <c r="A215" s="243"/>
      <c r="B215" s="136"/>
      <c r="C215" s="80">
        <f>246400000+103125000+504000000+348000000+297000000</f>
        <v>1498525000</v>
      </c>
      <c r="D215" s="149" t="s">
        <v>137</v>
      </c>
      <c r="E215" s="72" t="s">
        <v>105</v>
      </c>
      <c r="F215" s="252" t="s">
        <v>106</v>
      </c>
      <c r="G215" s="253"/>
      <c r="H215" s="253"/>
    </row>
    <row r="216" spans="1:8" x14ac:dyDescent="0.25">
      <c r="A216" s="243"/>
      <c r="B216" s="136"/>
      <c r="C216" s="80">
        <f>628875000+83700000</f>
        <v>712575000</v>
      </c>
      <c r="D216" s="82" t="s">
        <v>350</v>
      </c>
      <c r="E216" s="72" t="s">
        <v>105</v>
      </c>
      <c r="F216" s="252" t="s">
        <v>106</v>
      </c>
      <c r="G216" s="253"/>
      <c r="H216" s="253"/>
    </row>
    <row r="217" spans="1:8" x14ac:dyDescent="0.25">
      <c r="A217" s="243"/>
      <c r="B217" s="136"/>
      <c r="C217" s="80">
        <f>377325000+147390000</f>
        <v>524715000</v>
      </c>
      <c r="D217" s="82" t="s">
        <v>351</v>
      </c>
      <c r="E217" s="72" t="s">
        <v>105</v>
      </c>
      <c r="F217" s="252" t="s">
        <v>106</v>
      </c>
      <c r="G217" s="253"/>
      <c r="H217" s="253"/>
    </row>
    <row r="218" spans="1:8" x14ac:dyDescent="0.25">
      <c r="A218" s="243"/>
      <c r="B218" s="136"/>
      <c r="C218" s="80">
        <f>427500000+41250000+234780000</f>
        <v>703530000</v>
      </c>
      <c r="D218" s="80" t="s">
        <v>128</v>
      </c>
      <c r="E218" s="72" t="s">
        <v>105</v>
      </c>
      <c r="F218" s="252" t="s">
        <v>106</v>
      </c>
      <c r="G218" s="253"/>
      <c r="H218" s="253"/>
    </row>
    <row r="219" spans="1:8" x14ac:dyDescent="0.25">
      <c r="A219" s="243"/>
      <c r="B219" s="136"/>
      <c r="C219" s="80">
        <f>251550000+98260000</f>
        <v>349810000</v>
      </c>
      <c r="D219" s="82" t="s">
        <v>140</v>
      </c>
      <c r="E219" s="72" t="s">
        <v>105</v>
      </c>
      <c r="F219" s="252" t="s">
        <v>106</v>
      </c>
      <c r="G219" s="253"/>
      <c r="H219" s="253"/>
    </row>
    <row r="220" spans="1:8" x14ac:dyDescent="0.25">
      <c r="A220" s="243"/>
      <c r="B220" s="136"/>
      <c r="C220" s="80">
        <f>616000000+285000000+840000000+522000000+245650000</f>
        <v>2508650000</v>
      </c>
      <c r="D220" s="82" t="s">
        <v>144</v>
      </c>
      <c r="E220" s="72" t="s">
        <v>105</v>
      </c>
      <c r="F220" s="252" t="s">
        <v>106</v>
      </c>
      <c r="G220" s="253"/>
      <c r="H220" s="253"/>
    </row>
    <row r="221" spans="1:8" x14ac:dyDescent="0.25">
      <c r="A221" s="243"/>
      <c r="B221" s="136"/>
      <c r="C221" s="80">
        <v>742500000</v>
      </c>
      <c r="D221" s="82" t="s">
        <v>126</v>
      </c>
      <c r="E221" s="72" t="s">
        <v>105</v>
      </c>
      <c r="F221" s="252" t="s">
        <v>106</v>
      </c>
      <c r="G221" s="253"/>
      <c r="H221" s="253"/>
    </row>
    <row r="222" spans="1:8" x14ac:dyDescent="0.25">
      <c r="A222" s="243"/>
      <c r="B222" s="136"/>
      <c r="C222" s="80">
        <v>445500000</v>
      </c>
      <c r="D222" s="82" t="s">
        <v>125</v>
      </c>
      <c r="E222" s="72" t="s">
        <v>105</v>
      </c>
      <c r="F222" s="252" t="s">
        <v>106</v>
      </c>
      <c r="G222" s="253"/>
      <c r="H222" s="253"/>
    </row>
    <row r="223" spans="1:8" x14ac:dyDescent="0.25">
      <c r="A223" s="243"/>
      <c r="B223" s="136"/>
      <c r="C223" s="80">
        <f>369600000+336000000</f>
        <v>705600000</v>
      </c>
      <c r="D223" s="80" t="s">
        <v>352</v>
      </c>
      <c r="E223" s="72" t="s">
        <v>105</v>
      </c>
      <c r="F223" s="252" t="s">
        <v>106</v>
      </c>
      <c r="G223" s="253"/>
      <c r="H223" s="253"/>
    </row>
    <row r="224" spans="1:8" x14ac:dyDescent="0.25">
      <c r="A224" s="244"/>
      <c r="B224" s="137"/>
      <c r="C224" s="80">
        <v>586950000</v>
      </c>
      <c r="D224" s="81" t="s">
        <v>132</v>
      </c>
      <c r="E224" s="72" t="s">
        <v>105</v>
      </c>
      <c r="F224" s="252" t="s">
        <v>106</v>
      </c>
      <c r="G224" s="253"/>
      <c r="H224" s="253"/>
    </row>
    <row r="225" spans="1:8" ht="25.5" x14ac:dyDescent="0.25">
      <c r="A225" s="72" t="s">
        <v>333</v>
      </c>
      <c r="B225" s="143" t="s">
        <v>343</v>
      </c>
      <c r="C225" s="80">
        <v>600000000</v>
      </c>
      <c r="D225" s="141" t="s">
        <v>353</v>
      </c>
      <c r="E225" s="72" t="s">
        <v>105</v>
      </c>
      <c r="F225" s="252" t="s">
        <v>106</v>
      </c>
      <c r="G225" s="253"/>
      <c r="H225" s="253"/>
    </row>
    <row r="226" spans="1:8" ht="25.5" x14ac:dyDescent="0.25">
      <c r="A226" s="72" t="s">
        <v>334</v>
      </c>
      <c r="B226" s="143" t="s">
        <v>344</v>
      </c>
      <c r="C226" s="80">
        <v>3100000000</v>
      </c>
      <c r="D226" s="141" t="s">
        <v>354</v>
      </c>
      <c r="E226" s="72" t="s">
        <v>105</v>
      </c>
      <c r="F226" s="252" t="s">
        <v>106</v>
      </c>
      <c r="G226" s="253"/>
      <c r="H226" s="253"/>
    </row>
    <row r="227" spans="1:8" ht="25.5" x14ac:dyDescent="0.25">
      <c r="A227" s="72" t="s">
        <v>335</v>
      </c>
      <c r="B227" s="38" t="s">
        <v>345</v>
      </c>
      <c r="C227" s="80">
        <v>263400000</v>
      </c>
      <c r="D227" s="141" t="s">
        <v>145</v>
      </c>
      <c r="E227" s="72" t="s">
        <v>105</v>
      </c>
      <c r="F227" s="252" t="s">
        <v>106</v>
      </c>
      <c r="G227" s="253"/>
      <c r="H227" s="253"/>
    </row>
    <row r="228" spans="1:8" ht="25.5" x14ac:dyDescent="0.25">
      <c r="A228" s="72" t="s">
        <v>336</v>
      </c>
      <c r="B228" s="38" t="s">
        <v>346</v>
      </c>
      <c r="C228" s="80">
        <v>4000000000</v>
      </c>
      <c r="D228" s="141" t="s">
        <v>355</v>
      </c>
      <c r="E228" s="72" t="s">
        <v>107</v>
      </c>
      <c r="F228" s="252" t="s">
        <v>106</v>
      </c>
      <c r="G228" s="253"/>
      <c r="H228" s="253"/>
    </row>
    <row r="229" spans="1:8" ht="25.5" x14ac:dyDescent="0.25">
      <c r="A229" s="72" t="s">
        <v>337</v>
      </c>
      <c r="B229" s="144" t="s">
        <v>347</v>
      </c>
      <c r="C229" s="80">
        <v>1500000000</v>
      </c>
      <c r="D229" s="81" t="s">
        <v>356</v>
      </c>
      <c r="E229" s="72" t="s">
        <v>105</v>
      </c>
      <c r="F229" s="252" t="s">
        <v>106</v>
      </c>
      <c r="G229" s="253"/>
      <c r="H229" s="253"/>
    </row>
    <row r="230" spans="1:8" ht="26.25" x14ac:dyDescent="0.25">
      <c r="A230" s="72" t="s">
        <v>338</v>
      </c>
      <c r="B230" s="145" t="s">
        <v>348</v>
      </c>
      <c r="C230" s="150">
        <v>1731750000</v>
      </c>
      <c r="D230" s="41" t="s">
        <v>357</v>
      </c>
      <c r="E230" s="151" t="s">
        <v>105</v>
      </c>
      <c r="F230" s="252" t="s">
        <v>106</v>
      </c>
      <c r="G230" s="253"/>
      <c r="H230" s="253"/>
    </row>
    <row r="231" spans="1:8" ht="30" x14ac:dyDescent="0.25">
      <c r="A231" s="257" t="s">
        <v>339</v>
      </c>
      <c r="B231" s="138" t="s">
        <v>349</v>
      </c>
      <c r="C231" s="150">
        <v>112413500</v>
      </c>
      <c r="D231" s="41" t="s">
        <v>108</v>
      </c>
      <c r="E231" s="151" t="s">
        <v>105</v>
      </c>
      <c r="F231" s="252" t="s">
        <v>106</v>
      </c>
      <c r="G231" s="253"/>
      <c r="H231" s="253"/>
    </row>
    <row r="232" spans="1:8" x14ac:dyDescent="0.25">
      <c r="A232" s="258"/>
      <c r="B232" s="139"/>
      <c r="C232" s="150">
        <v>1372764400</v>
      </c>
      <c r="D232" s="41" t="s">
        <v>145</v>
      </c>
      <c r="E232" s="151" t="s">
        <v>105</v>
      </c>
      <c r="F232" s="252" t="s">
        <v>106</v>
      </c>
      <c r="G232" s="253"/>
      <c r="H232" s="253"/>
    </row>
    <row r="233" spans="1:8" x14ac:dyDescent="0.25">
      <c r="A233" s="259"/>
      <c r="B233" s="140"/>
      <c r="C233" s="150">
        <v>462875000</v>
      </c>
      <c r="D233" s="41" t="s">
        <v>129</v>
      </c>
      <c r="E233" s="151" t="s">
        <v>105</v>
      </c>
      <c r="F233" s="252" t="s">
        <v>106</v>
      </c>
      <c r="G233" s="253"/>
      <c r="H233" s="253"/>
    </row>
    <row r="234" spans="1:8" x14ac:dyDescent="0.25">
      <c r="A234" s="83"/>
      <c r="B234" s="83"/>
      <c r="C234" s="84"/>
      <c r="D234" s="85"/>
      <c r="E234" s="83"/>
      <c r="F234" s="83"/>
    </row>
    <row r="235" spans="1:8" x14ac:dyDescent="0.2">
      <c r="F235" s="86"/>
    </row>
    <row r="236" spans="1:8" x14ac:dyDescent="0.2">
      <c r="A236" s="6"/>
      <c r="F236" s="86"/>
    </row>
    <row r="237" spans="1:8" x14ac:dyDescent="0.2">
      <c r="A237" s="6"/>
      <c r="F237" s="86"/>
    </row>
    <row r="238" spans="1:8" x14ac:dyDescent="0.2">
      <c r="A238" s="6"/>
      <c r="F238" s="86"/>
    </row>
    <row r="239" spans="1:8" x14ac:dyDescent="0.2">
      <c r="A239" s="6"/>
      <c r="F239" s="86"/>
    </row>
    <row r="240" spans="1:8" x14ac:dyDescent="0.2">
      <c r="A240" s="6"/>
      <c r="F240" s="86"/>
    </row>
    <row r="241" spans="1:7" x14ac:dyDescent="0.2">
      <c r="A241" s="6"/>
      <c r="F241" s="86"/>
    </row>
    <row r="242" spans="1:7" x14ac:dyDescent="0.2">
      <c r="A242" s="6" t="s">
        <v>275</v>
      </c>
      <c r="F242" s="86"/>
    </row>
    <row r="243" spans="1:7" ht="20.25" customHeight="1" x14ac:dyDescent="0.25">
      <c r="A243" s="186" t="s">
        <v>146</v>
      </c>
      <c r="B243" s="186" t="s">
        <v>147</v>
      </c>
      <c r="C243" s="186" t="s">
        <v>75</v>
      </c>
      <c r="D243" s="186" t="s">
        <v>398</v>
      </c>
      <c r="E243" s="187" t="s">
        <v>399</v>
      </c>
      <c r="F243" s="186" t="s">
        <v>148</v>
      </c>
      <c r="G243" s="306" t="s">
        <v>411</v>
      </c>
    </row>
    <row r="244" spans="1:7" x14ac:dyDescent="0.2">
      <c r="A244" s="42">
        <v>100</v>
      </c>
      <c r="B244" s="152">
        <v>111</v>
      </c>
      <c r="C244" s="156" t="s">
        <v>150</v>
      </c>
      <c r="D244" s="153">
        <v>2799256272</v>
      </c>
      <c r="E244" s="118">
        <v>2613856272</v>
      </c>
      <c r="F244" s="45">
        <f>D244-E244</f>
        <v>185400000</v>
      </c>
      <c r="G244" s="307"/>
    </row>
    <row r="245" spans="1:7" x14ac:dyDescent="0.2">
      <c r="A245" s="42">
        <v>100</v>
      </c>
      <c r="B245" s="152">
        <v>113</v>
      </c>
      <c r="C245" s="156" t="s">
        <v>151</v>
      </c>
      <c r="D245" s="153">
        <v>149299200</v>
      </c>
      <c r="E245" s="44">
        <v>149299200</v>
      </c>
      <c r="F245" s="45">
        <f t="shared" ref="F245:F278" si="0">D245-E245</f>
        <v>0</v>
      </c>
      <c r="G245" s="307"/>
    </row>
    <row r="246" spans="1:7" ht="15" customHeight="1" x14ac:dyDescent="0.2">
      <c r="A246" s="42">
        <v>100</v>
      </c>
      <c r="B246" s="152">
        <v>114</v>
      </c>
      <c r="C246" s="156" t="s">
        <v>152</v>
      </c>
      <c r="D246" s="153">
        <v>245712956</v>
      </c>
      <c r="E246" s="44">
        <v>230262956</v>
      </c>
      <c r="F246" s="45">
        <f t="shared" si="0"/>
        <v>15450000</v>
      </c>
      <c r="G246" s="307"/>
    </row>
    <row r="247" spans="1:7" x14ac:dyDescent="0.2">
      <c r="A247" s="42">
        <v>100</v>
      </c>
      <c r="B247" s="152">
        <v>123</v>
      </c>
      <c r="C247" s="156" t="s">
        <v>153</v>
      </c>
      <c r="D247" s="153">
        <v>28071076</v>
      </c>
      <c r="E247" s="44">
        <v>4784315</v>
      </c>
      <c r="F247" s="45">
        <f t="shared" si="0"/>
        <v>23286761</v>
      </c>
      <c r="G247" s="307"/>
    </row>
    <row r="248" spans="1:7" x14ac:dyDescent="0.2">
      <c r="A248" s="42">
        <v>100</v>
      </c>
      <c r="B248" s="152">
        <v>125</v>
      </c>
      <c r="C248" s="156" t="s">
        <v>154</v>
      </c>
      <c r="D248" s="153">
        <v>16598993</v>
      </c>
      <c r="E248" s="44">
        <v>1303929</v>
      </c>
      <c r="F248" s="45">
        <f t="shared" si="0"/>
        <v>15295064</v>
      </c>
      <c r="G248" s="307"/>
    </row>
    <row r="249" spans="1:7" x14ac:dyDescent="0.2">
      <c r="A249" s="42">
        <v>100</v>
      </c>
      <c r="B249" s="152">
        <v>131</v>
      </c>
      <c r="C249" s="157" t="s">
        <v>155</v>
      </c>
      <c r="D249" s="153">
        <v>39891371</v>
      </c>
      <c r="E249" s="119">
        <v>35298142</v>
      </c>
      <c r="F249" s="45">
        <f t="shared" si="0"/>
        <v>4593229</v>
      </c>
      <c r="G249" s="307"/>
    </row>
    <row r="250" spans="1:7" x14ac:dyDescent="0.2">
      <c r="A250" s="42">
        <v>100</v>
      </c>
      <c r="B250" s="152">
        <v>133</v>
      </c>
      <c r="C250" s="157" t="s">
        <v>156</v>
      </c>
      <c r="D250" s="153">
        <v>881211596</v>
      </c>
      <c r="E250" s="119">
        <v>881211596</v>
      </c>
      <c r="F250" s="45">
        <f t="shared" si="0"/>
        <v>0</v>
      </c>
      <c r="G250" s="307"/>
    </row>
    <row r="251" spans="1:7" ht="24" x14ac:dyDescent="0.2">
      <c r="A251" s="42">
        <v>100</v>
      </c>
      <c r="B251" s="152">
        <v>137</v>
      </c>
      <c r="C251" s="157" t="s">
        <v>157</v>
      </c>
      <c r="D251" s="153">
        <v>58500000</v>
      </c>
      <c r="E251" s="119">
        <v>58462434</v>
      </c>
      <c r="F251" s="45">
        <f t="shared" si="0"/>
        <v>37566</v>
      </c>
      <c r="G251" s="307"/>
    </row>
    <row r="252" spans="1:7" x14ac:dyDescent="0.2">
      <c r="A252" s="42">
        <v>100</v>
      </c>
      <c r="B252" s="152">
        <v>144</v>
      </c>
      <c r="C252" s="157" t="s">
        <v>158</v>
      </c>
      <c r="D252" s="153">
        <v>5499625805</v>
      </c>
      <c r="E252" s="119">
        <v>5420260252</v>
      </c>
      <c r="F252" s="45">
        <f t="shared" si="0"/>
        <v>79365553</v>
      </c>
      <c r="G252" s="307"/>
    </row>
    <row r="253" spans="1:7" x14ac:dyDescent="0.2">
      <c r="A253" s="42">
        <v>100</v>
      </c>
      <c r="B253" s="152">
        <v>145</v>
      </c>
      <c r="C253" s="157" t="s">
        <v>159</v>
      </c>
      <c r="D253" s="153">
        <v>1545594362</v>
      </c>
      <c r="E253" s="119">
        <v>1516551987</v>
      </c>
      <c r="F253" s="45">
        <f t="shared" si="0"/>
        <v>29042375</v>
      </c>
      <c r="G253" s="307"/>
    </row>
    <row r="254" spans="1:7" x14ac:dyDescent="0.2">
      <c r="A254" s="42">
        <v>100</v>
      </c>
      <c r="B254" s="152">
        <v>199</v>
      </c>
      <c r="C254" s="157" t="s">
        <v>160</v>
      </c>
      <c r="D254" s="153">
        <v>5487380</v>
      </c>
      <c r="E254" s="119">
        <v>487380</v>
      </c>
      <c r="F254" s="45">
        <f t="shared" si="0"/>
        <v>5000000</v>
      </c>
      <c r="G254" s="307"/>
    </row>
    <row r="255" spans="1:7" x14ac:dyDescent="0.2">
      <c r="A255" s="42">
        <v>200</v>
      </c>
      <c r="B255" s="43">
        <v>210</v>
      </c>
      <c r="C255" s="157" t="s">
        <v>359</v>
      </c>
      <c r="D255" s="153">
        <v>665000000</v>
      </c>
      <c r="E255" s="119">
        <v>516889150</v>
      </c>
      <c r="F255" s="45">
        <f t="shared" si="0"/>
        <v>148110850</v>
      </c>
      <c r="G255" s="307"/>
    </row>
    <row r="256" spans="1:7" x14ac:dyDescent="0.2">
      <c r="A256" s="42">
        <v>200</v>
      </c>
      <c r="B256" s="43">
        <v>230</v>
      </c>
      <c r="C256" s="156" t="s">
        <v>360</v>
      </c>
      <c r="D256" s="153">
        <v>2570800001</v>
      </c>
      <c r="E256" s="46">
        <v>2520727294</v>
      </c>
      <c r="F256" s="45">
        <f t="shared" si="0"/>
        <v>50072707</v>
      </c>
      <c r="G256" s="307"/>
    </row>
    <row r="257" spans="1:7" ht="24" x14ac:dyDescent="0.2">
      <c r="A257" s="42">
        <v>200</v>
      </c>
      <c r="B257" s="43">
        <v>240</v>
      </c>
      <c r="C257" s="156" t="s">
        <v>361</v>
      </c>
      <c r="D257" s="153">
        <v>2436670000</v>
      </c>
      <c r="E257" s="46">
        <v>1545721942</v>
      </c>
      <c r="F257" s="45">
        <f t="shared" si="0"/>
        <v>890948058</v>
      </c>
      <c r="G257" s="307"/>
    </row>
    <row r="258" spans="1:7" x14ac:dyDescent="0.2">
      <c r="A258" s="42">
        <v>200</v>
      </c>
      <c r="B258" s="43">
        <v>250</v>
      </c>
      <c r="C258" s="156" t="s">
        <v>362</v>
      </c>
      <c r="D258" s="153">
        <v>266400000</v>
      </c>
      <c r="E258" s="46">
        <v>266400000</v>
      </c>
      <c r="F258" s="45">
        <f t="shared" si="0"/>
        <v>0</v>
      </c>
      <c r="G258" s="307"/>
    </row>
    <row r="259" spans="1:7" ht="15" customHeight="1" x14ac:dyDescent="0.2">
      <c r="A259" s="42">
        <v>200</v>
      </c>
      <c r="B259" s="43">
        <v>260</v>
      </c>
      <c r="C259" s="158" t="s">
        <v>363</v>
      </c>
      <c r="D259" s="153">
        <v>672700000</v>
      </c>
      <c r="E259" s="46">
        <v>469252360</v>
      </c>
      <c r="F259" s="45">
        <f t="shared" si="0"/>
        <v>203447640</v>
      </c>
      <c r="G259" s="307"/>
    </row>
    <row r="260" spans="1:7" x14ac:dyDescent="0.2">
      <c r="A260" s="42">
        <v>200</v>
      </c>
      <c r="B260" s="43">
        <v>271</v>
      </c>
      <c r="C260" s="158" t="s">
        <v>364</v>
      </c>
      <c r="D260" s="153">
        <v>451860064</v>
      </c>
      <c r="E260" s="46">
        <v>416880000</v>
      </c>
      <c r="F260" s="45">
        <f t="shared" si="0"/>
        <v>34980064</v>
      </c>
      <c r="G260" s="307"/>
    </row>
    <row r="261" spans="1:7" x14ac:dyDescent="0.2">
      <c r="A261" s="42">
        <v>200</v>
      </c>
      <c r="B261" s="43">
        <v>281</v>
      </c>
      <c r="C261" s="158" t="s">
        <v>365</v>
      </c>
      <c r="D261" s="153">
        <v>50430400</v>
      </c>
      <c r="E261" s="46">
        <v>3600000</v>
      </c>
      <c r="F261" s="45">
        <f t="shared" si="0"/>
        <v>46830400</v>
      </c>
      <c r="G261" s="307"/>
    </row>
    <row r="262" spans="1:7" x14ac:dyDescent="0.2">
      <c r="A262" s="42">
        <v>200</v>
      </c>
      <c r="B262" s="43">
        <v>284</v>
      </c>
      <c r="C262" s="158" t="s">
        <v>366</v>
      </c>
      <c r="D262" s="153">
        <v>7704000</v>
      </c>
      <c r="E262" s="46">
        <v>0</v>
      </c>
      <c r="F262" s="45">
        <f t="shared" si="0"/>
        <v>7704000</v>
      </c>
      <c r="G262" s="307"/>
    </row>
    <row r="263" spans="1:7" ht="24" x14ac:dyDescent="0.2">
      <c r="A263" s="42">
        <v>200</v>
      </c>
      <c r="B263" s="43">
        <v>290</v>
      </c>
      <c r="C263" s="158" t="s">
        <v>367</v>
      </c>
      <c r="D263" s="153">
        <v>8000000</v>
      </c>
      <c r="E263" s="46">
        <v>7612628</v>
      </c>
      <c r="F263" s="45">
        <f t="shared" si="0"/>
        <v>387372</v>
      </c>
      <c r="G263" s="307"/>
    </row>
    <row r="264" spans="1:7" x14ac:dyDescent="0.2">
      <c r="A264" s="42">
        <v>300</v>
      </c>
      <c r="B264" s="43">
        <v>310</v>
      </c>
      <c r="C264" s="156" t="s">
        <v>368</v>
      </c>
      <c r="D264" s="153">
        <v>45672400</v>
      </c>
      <c r="E264" s="46">
        <v>15605582</v>
      </c>
      <c r="F264" s="45">
        <f t="shared" si="0"/>
        <v>30066818</v>
      </c>
      <c r="G264" s="307"/>
    </row>
    <row r="265" spans="1:7" x14ac:dyDescent="0.2">
      <c r="A265" s="42">
        <v>300</v>
      </c>
      <c r="B265" s="43">
        <v>320</v>
      </c>
      <c r="C265" s="156" t="s">
        <v>369</v>
      </c>
      <c r="D265" s="153">
        <v>225420000</v>
      </c>
      <c r="E265" s="46">
        <v>0</v>
      </c>
      <c r="F265" s="45">
        <f t="shared" si="0"/>
        <v>225420000</v>
      </c>
      <c r="G265" s="307"/>
    </row>
    <row r="266" spans="1:7" ht="24" x14ac:dyDescent="0.2">
      <c r="A266" s="42">
        <v>300</v>
      </c>
      <c r="B266" s="43">
        <v>330</v>
      </c>
      <c r="C266" s="156" t="s">
        <v>370</v>
      </c>
      <c r="D266" s="153">
        <v>183902500</v>
      </c>
      <c r="E266" s="46">
        <v>152497200</v>
      </c>
      <c r="F266" s="45">
        <f t="shared" si="0"/>
        <v>31405300</v>
      </c>
      <c r="G266" s="307"/>
    </row>
    <row r="267" spans="1:7" ht="24" x14ac:dyDescent="0.2">
      <c r="A267" s="42">
        <v>300</v>
      </c>
      <c r="B267" s="43">
        <v>340</v>
      </c>
      <c r="C267" s="156" t="s">
        <v>371</v>
      </c>
      <c r="D267" s="153">
        <v>611586200</v>
      </c>
      <c r="E267" s="46">
        <v>472749321</v>
      </c>
      <c r="F267" s="45">
        <f t="shared" si="0"/>
        <v>138836879</v>
      </c>
      <c r="G267" s="307"/>
    </row>
    <row r="268" spans="1:7" ht="24" x14ac:dyDescent="0.2">
      <c r="A268" s="42">
        <v>300</v>
      </c>
      <c r="B268" s="43">
        <v>350</v>
      </c>
      <c r="C268" s="156" t="s">
        <v>372</v>
      </c>
      <c r="D268" s="153">
        <v>115740400</v>
      </c>
      <c r="E268" s="46">
        <v>106267444</v>
      </c>
      <c r="F268" s="45">
        <f t="shared" si="0"/>
        <v>9472956</v>
      </c>
      <c r="G268" s="307"/>
    </row>
    <row r="269" spans="1:7" ht="24" x14ac:dyDescent="0.2">
      <c r="A269" s="42">
        <v>300</v>
      </c>
      <c r="B269" s="43">
        <v>360</v>
      </c>
      <c r="C269" s="156" t="s">
        <v>373</v>
      </c>
      <c r="D269" s="153">
        <v>1000000000</v>
      </c>
      <c r="E269" s="46">
        <v>1000000000</v>
      </c>
      <c r="F269" s="45">
        <f t="shared" si="0"/>
        <v>0</v>
      </c>
      <c r="G269" s="307"/>
    </row>
    <row r="270" spans="1:7" x14ac:dyDescent="0.2">
      <c r="A270" s="42">
        <v>300</v>
      </c>
      <c r="B270" s="43">
        <v>390</v>
      </c>
      <c r="C270" s="156" t="s">
        <v>374</v>
      </c>
      <c r="D270" s="153">
        <v>384152889</v>
      </c>
      <c r="E270" s="46">
        <v>376377800</v>
      </c>
      <c r="F270" s="45">
        <f t="shared" si="0"/>
        <v>7775089</v>
      </c>
      <c r="G270" s="307"/>
    </row>
    <row r="271" spans="1:7" ht="24" x14ac:dyDescent="0.2">
      <c r="A271" s="42">
        <v>500</v>
      </c>
      <c r="B271" s="43">
        <v>530</v>
      </c>
      <c r="C271" s="156" t="s">
        <v>375</v>
      </c>
      <c r="D271" s="153">
        <v>75000000</v>
      </c>
      <c r="E271" s="46">
        <v>57350000</v>
      </c>
      <c r="F271" s="45">
        <f t="shared" si="0"/>
        <v>17650000</v>
      </c>
      <c r="G271" s="307"/>
    </row>
    <row r="272" spans="1:7" ht="24" x14ac:dyDescent="0.2">
      <c r="A272" s="42">
        <v>500</v>
      </c>
      <c r="B272" s="43">
        <v>540</v>
      </c>
      <c r="C272" s="156" t="s">
        <v>376</v>
      </c>
      <c r="D272" s="153">
        <v>586005000</v>
      </c>
      <c r="E272" s="46">
        <v>26004000</v>
      </c>
      <c r="F272" s="45">
        <f t="shared" si="0"/>
        <v>560001000</v>
      </c>
      <c r="G272" s="307"/>
    </row>
    <row r="273" spans="1:7" ht="24" x14ac:dyDescent="0.2">
      <c r="A273" s="42">
        <v>800</v>
      </c>
      <c r="B273" s="43">
        <v>831</v>
      </c>
      <c r="C273" s="156" t="s">
        <v>377</v>
      </c>
      <c r="D273" s="153">
        <v>42089782583</v>
      </c>
      <c r="E273" s="46">
        <v>29499946000</v>
      </c>
      <c r="F273" s="45">
        <f t="shared" si="0"/>
        <v>12589836583</v>
      </c>
      <c r="G273" s="307"/>
    </row>
    <row r="274" spans="1:7" ht="24" x14ac:dyDescent="0.2">
      <c r="A274" s="42">
        <v>800</v>
      </c>
      <c r="B274" s="154">
        <v>831</v>
      </c>
      <c r="C274" s="156" t="s">
        <v>378</v>
      </c>
      <c r="D274" s="153">
        <v>8951438000</v>
      </c>
      <c r="E274" s="46">
        <v>8951000000</v>
      </c>
      <c r="F274" s="45">
        <f t="shared" si="0"/>
        <v>438000</v>
      </c>
      <c r="G274" s="307"/>
    </row>
    <row r="275" spans="1:7" ht="36" x14ac:dyDescent="0.2">
      <c r="A275" s="42"/>
      <c r="B275" s="154">
        <v>832</v>
      </c>
      <c r="C275" s="156" t="s">
        <v>400</v>
      </c>
      <c r="D275" s="153">
        <v>5000000000</v>
      </c>
      <c r="E275" s="46">
        <v>0</v>
      </c>
      <c r="F275" s="45">
        <f t="shared" si="0"/>
        <v>5000000000</v>
      </c>
      <c r="G275" s="307"/>
    </row>
    <row r="276" spans="1:7" ht="20.25" customHeight="1" x14ac:dyDescent="0.2">
      <c r="A276" s="42">
        <v>800</v>
      </c>
      <c r="B276" s="43">
        <v>841</v>
      </c>
      <c r="C276" s="156" t="s">
        <v>379</v>
      </c>
      <c r="D276" s="153">
        <v>94000000</v>
      </c>
      <c r="E276" s="46">
        <v>93768240</v>
      </c>
      <c r="F276" s="45">
        <f t="shared" si="0"/>
        <v>231760</v>
      </c>
      <c r="G276" s="307"/>
    </row>
    <row r="277" spans="1:7" ht="27" customHeight="1" x14ac:dyDescent="0.2">
      <c r="A277" s="42">
        <v>800</v>
      </c>
      <c r="B277" s="43">
        <v>846</v>
      </c>
      <c r="C277" s="156" t="s">
        <v>380</v>
      </c>
      <c r="D277" s="153">
        <v>100985689</v>
      </c>
      <c r="E277" s="46">
        <v>0</v>
      </c>
      <c r="F277" s="45">
        <f t="shared" si="0"/>
        <v>100985689</v>
      </c>
      <c r="G277" s="307"/>
    </row>
    <row r="278" spans="1:7" ht="24.75" customHeight="1" x14ac:dyDescent="0.2">
      <c r="A278" s="42">
        <v>900</v>
      </c>
      <c r="B278" s="43">
        <v>910</v>
      </c>
      <c r="C278" s="156" t="s">
        <v>381</v>
      </c>
      <c r="D278" s="155">
        <v>20000000</v>
      </c>
      <c r="E278" s="46">
        <v>0</v>
      </c>
      <c r="F278" s="45">
        <f t="shared" si="0"/>
        <v>20000000</v>
      </c>
      <c r="G278" s="308"/>
    </row>
    <row r="279" spans="1:7" ht="22.5" customHeight="1" x14ac:dyDescent="0.25">
      <c r="B279" s="40"/>
      <c r="C279" s="189" t="s">
        <v>182</v>
      </c>
      <c r="D279" s="190">
        <v>72882409137</v>
      </c>
      <c r="E279" s="191">
        <f>SUM(E244:E278)</f>
        <v>57410427424</v>
      </c>
      <c r="F279" s="190">
        <f>SUM(F244:F278)</f>
        <v>20472071713</v>
      </c>
    </row>
    <row r="280" spans="1:7" x14ac:dyDescent="0.25">
      <c r="C280" s="40"/>
      <c r="D280" s="7"/>
    </row>
    <row r="281" spans="1:7" ht="18.75" x14ac:dyDescent="0.25">
      <c r="B281" s="192" t="s">
        <v>401</v>
      </c>
      <c r="C281" s="1"/>
      <c r="E281" s="48"/>
    </row>
    <row r="282" spans="1:7" x14ac:dyDescent="0.25">
      <c r="B282" s="40"/>
      <c r="C282" s="7"/>
      <c r="E282" s="48"/>
    </row>
    <row r="283" spans="1:7" x14ac:dyDescent="0.25">
      <c r="B283" s="40"/>
      <c r="C283" s="7"/>
      <c r="E283" s="48"/>
    </row>
    <row r="284" spans="1:7" x14ac:dyDescent="0.25">
      <c r="B284" s="40"/>
      <c r="C284" s="7"/>
      <c r="E284" s="48"/>
    </row>
    <row r="285" spans="1:7" x14ac:dyDescent="0.25">
      <c r="B285" s="40"/>
      <c r="C285" s="7"/>
      <c r="E285" s="48"/>
    </row>
    <row r="286" spans="1:7" x14ac:dyDescent="0.25">
      <c r="B286" s="40"/>
      <c r="C286" s="7"/>
      <c r="E286" s="48"/>
    </row>
    <row r="287" spans="1:7" x14ac:dyDescent="0.25">
      <c r="B287" s="40"/>
      <c r="C287" s="7"/>
      <c r="E287" s="48"/>
    </row>
    <row r="288" spans="1:7" x14ac:dyDescent="0.25">
      <c r="B288" s="40"/>
      <c r="C288" s="7"/>
      <c r="E288" s="48"/>
    </row>
    <row r="289" spans="1:7" x14ac:dyDescent="0.25">
      <c r="B289" s="40"/>
      <c r="C289" s="7"/>
      <c r="E289" s="48"/>
    </row>
    <row r="290" spans="1:7" x14ac:dyDescent="0.25">
      <c r="B290" s="40"/>
      <c r="C290" s="7"/>
      <c r="E290" s="48"/>
    </row>
    <row r="291" spans="1:7" x14ac:dyDescent="0.25">
      <c r="B291" s="40"/>
      <c r="C291" s="7"/>
      <c r="E291" s="48"/>
    </row>
    <row r="292" spans="1:7" x14ac:dyDescent="0.25">
      <c r="B292" s="40"/>
      <c r="C292" s="7"/>
      <c r="E292" s="48"/>
    </row>
    <row r="293" spans="1:7" x14ac:dyDescent="0.25">
      <c r="B293" s="40"/>
      <c r="C293" s="7"/>
      <c r="E293" s="48"/>
    </row>
    <row r="294" spans="1:7" x14ac:dyDescent="0.25">
      <c r="B294" s="40"/>
      <c r="C294" s="7"/>
      <c r="E294" s="48"/>
    </row>
    <row r="295" spans="1:7" x14ac:dyDescent="0.25">
      <c r="B295" s="40"/>
      <c r="C295" s="7"/>
      <c r="E295" s="48"/>
    </row>
    <row r="296" spans="1:7" x14ac:dyDescent="0.25">
      <c r="B296" s="40"/>
      <c r="C296" s="7"/>
      <c r="E296" s="48"/>
    </row>
    <row r="297" spans="1:7" x14ac:dyDescent="0.25">
      <c r="B297" s="40"/>
      <c r="C297" s="7"/>
      <c r="E297" s="48"/>
    </row>
    <row r="298" spans="1:7" x14ac:dyDescent="0.25">
      <c r="B298" s="40"/>
      <c r="C298" s="7"/>
      <c r="E298" s="48"/>
    </row>
    <row r="299" spans="1:7" ht="30" x14ac:dyDescent="0.25">
      <c r="A299" s="193" t="s">
        <v>146</v>
      </c>
      <c r="B299" s="194" t="s">
        <v>147</v>
      </c>
      <c r="C299" s="195" t="s">
        <v>75</v>
      </c>
      <c r="D299" s="193" t="s">
        <v>398</v>
      </c>
      <c r="E299" s="196" t="s">
        <v>399</v>
      </c>
      <c r="F299" s="193" t="s">
        <v>148</v>
      </c>
      <c r="G299" s="197" t="s">
        <v>149</v>
      </c>
    </row>
    <row r="300" spans="1:7" ht="60" x14ac:dyDescent="0.2">
      <c r="A300" s="42">
        <v>800</v>
      </c>
      <c r="B300" s="198">
        <v>831</v>
      </c>
      <c r="C300" s="183" t="s">
        <v>402</v>
      </c>
      <c r="D300" s="44">
        <v>165000000000</v>
      </c>
      <c r="E300" s="199">
        <v>165000000000</v>
      </c>
      <c r="F300" s="206">
        <f>D300-E300</f>
        <v>0</v>
      </c>
      <c r="G300" s="208" t="s">
        <v>411</v>
      </c>
    </row>
    <row r="301" spans="1:7" x14ac:dyDescent="0.25">
      <c r="B301" s="40"/>
      <c r="C301" s="7"/>
      <c r="E301" s="48"/>
    </row>
    <row r="302" spans="1:7" x14ac:dyDescent="0.25">
      <c r="B302" s="40"/>
      <c r="C302" s="7"/>
      <c r="E302" s="48"/>
    </row>
    <row r="303" spans="1:7" x14ac:dyDescent="0.25">
      <c r="A303" s="40"/>
      <c r="B303" s="7"/>
      <c r="C303" s="1"/>
      <c r="D303" s="48"/>
      <c r="E303" s="48"/>
    </row>
    <row r="304" spans="1:7" x14ac:dyDescent="0.25">
      <c r="A304" s="40"/>
      <c r="B304" s="7"/>
      <c r="C304" s="1"/>
      <c r="D304" s="48"/>
      <c r="E304" s="48"/>
    </row>
    <row r="305" spans="1:7" x14ac:dyDescent="0.25">
      <c r="A305" s="40"/>
      <c r="B305" s="7"/>
      <c r="C305" s="1"/>
      <c r="D305" s="48"/>
      <c r="E305" s="48"/>
    </row>
    <row r="306" spans="1:7" x14ac:dyDescent="0.25">
      <c r="A306" s="40"/>
      <c r="B306" s="7"/>
      <c r="C306" s="1"/>
      <c r="D306" s="48"/>
      <c r="E306" s="48"/>
    </row>
    <row r="307" spans="1:7" x14ac:dyDescent="0.25">
      <c r="A307" s="40"/>
      <c r="B307" s="7"/>
      <c r="C307" s="1"/>
      <c r="D307" s="48"/>
      <c r="E307" s="48"/>
    </row>
    <row r="308" spans="1:7" x14ac:dyDescent="0.25">
      <c r="A308" s="40"/>
      <c r="B308" s="7"/>
      <c r="C308" s="1"/>
      <c r="D308" s="48"/>
      <c r="E308" s="48"/>
    </row>
    <row r="309" spans="1:7" x14ac:dyDescent="0.25">
      <c r="A309" s="40"/>
      <c r="B309" s="7"/>
      <c r="C309" s="1"/>
      <c r="D309" s="48"/>
      <c r="E309" s="48"/>
    </row>
    <row r="310" spans="1:7" x14ac:dyDescent="0.25">
      <c r="A310" s="40"/>
      <c r="B310" s="7"/>
      <c r="C310" s="1"/>
      <c r="D310" s="48"/>
      <c r="E310" s="48"/>
    </row>
    <row r="311" spans="1:7" x14ac:dyDescent="0.25">
      <c r="A311" s="40"/>
      <c r="B311" s="7"/>
      <c r="C311" s="1"/>
      <c r="D311" s="48"/>
      <c r="E311" s="48"/>
    </row>
    <row r="312" spans="1:7" x14ac:dyDescent="0.25">
      <c r="A312" s="40"/>
      <c r="B312" s="7"/>
      <c r="C312" s="1"/>
      <c r="D312" s="48"/>
      <c r="E312" s="48"/>
    </row>
    <row r="313" spans="1:7" x14ac:dyDescent="0.25">
      <c r="A313" s="40"/>
      <c r="B313" s="7"/>
      <c r="C313" s="1"/>
      <c r="D313" s="48"/>
      <c r="E313" s="48"/>
    </row>
    <row r="314" spans="1:7" x14ac:dyDescent="0.25">
      <c r="A314" s="40"/>
      <c r="B314" s="7"/>
      <c r="C314" s="1"/>
      <c r="D314" s="48"/>
      <c r="E314" s="48"/>
    </row>
    <row r="315" spans="1:7" x14ac:dyDescent="0.25">
      <c r="A315" s="40"/>
      <c r="B315" s="7"/>
      <c r="C315" s="1"/>
      <c r="D315" s="48"/>
      <c r="E315" s="48"/>
    </row>
    <row r="316" spans="1:7" x14ac:dyDescent="0.25">
      <c r="A316" s="40"/>
      <c r="B316" s="7"/>
      <c r="C316" s="1"/>
      <c r="D316" s="48"/>
      <c r="E316" s="48"/>
    </row>
    <row r="317" spans="1:7" x14ac:dyDescent="0.25">
      <c r="A317" s="40"/>
      <c r="B317" s="7"/>
      <c r="C317" s="1"/>
      <c r="D317" s="48"/>
      <c r="E317" s="48"/>
    </row>
    <row r="318" spans="1:7" x14ac:dyDescent="0.25">
      <c r="A318" s="40"/>
      <c r="B318" s="7"/>
      <c r="C318" s="1"/>
      <c r="D318" s="48"/>
      <c r="E318" s="48"/>
    </row>
    <row r="319" spans="1:7" ht="30" x14ac:dyDescent="0.25">
      <c r="A319" s="200" t="s">
        <v>146</v>
      </c>
      <c r="B319" s="182" t="s">
        <v>147</v>
      </c>
      <c r="C319" s="200" t="s">
        <v>75</v>
      </c>
      <c r="D319" s="200" t="s">
        <v>398</v>
      </c>
      <c r="E319" s="201" t="s">
        <v>399</v>
      </c>
      <c r="F319" s="200" t="s">
        <v>148</v>
      </c>
      <c r="G319" s="202" t="s">
        <v>149</v>
      </c>
    </row>
    <row r="320" spans="1:7" ht="42" customHeight="1" x14ac:dyDescent="0.25">
      <c r="A320" s="209">
        <v>200</v>
      </c>
      <c r="B320" s="210">
        <v>230</v>
      </c>
      <c r="C320" s="211" t="s">
        <v>360</v>
      </c>
      <c r="D320" s="203">
        <v>1000000000</v>
      </c>
      <c r="E320" s="46">
        <v>97907550</v>
      </c>
      <c r="F320" s="205">
        <f>D320-E320</f>
        <v>902092450</v>
      </c>
      <c r="G320" s="303" t="s">
        <v>411</v>
      </c>
    </row>
    <row r="321" spans="1:7" ht="43.5" customHeight="1" x14ac:dyDescent="0.25">
      <c r="A321" s="209">
        <v>800</v>
      </c>
      <c r="B321" s="198">
        <v>831</v>
      </c>
      <c r="C321" s="198" t="s">
        <v>403</v>
      </c>
      <c r="D321" s="204">
        <v>29293528770</v>
      </c>
      <c r="E321" s="203">
        <v>19293528770</v>
      </c>
      <c r="F321" s="205">
        <f>D321-E321</f>
        <v>10000000000</v>
      </c>
      <c r="G321" s="304"/>
    </row>
    <row r="322" spans="1:7" ht="30" customHeight="1" x14ac:dyDescent="0.25">
      <c r="B322" s="40"/>
      <c r="C322" s="7"/>
      <c r="D322" s="184">
        <f>SUM(D320:D321)</f>
        <v>30293528770</v>
      </c>
      <c r="E322" s="185">
        <f>SUM(E320:E321)</f>
        <v>19391436320</v>
      </c>
      <c r="F322" s="188">
        <f>SUM(F320:F321)</f>
        <v>10902092450</v>
      </c>
      <c r="G322" s="305"/>
    </row>
    <row r="323" spans="1:7" x14ac:dyDescent="0.25">
      <c r="A323" s="40"/>
      <c r="B323" s="7"/>
      <c r="C323" s="1"/>
      <c r="D323" s="48"/>
      <c r="E323" s="48"/>
    </row>
    <row r="324" spans="1:7" x14ac:dyDescent="0.25">
      <c r="A324" s="40"/>
      <c r="B324" s="7"/>
      <c r="C324" s="1"/>
      <c r="D324" s="48"/>
      <c r="E324" s="48"/>
    </row>
    <row r="325" spans="1:7" x14ac:dyDescent="0.25">
      <c r="A325" s="40"/>
      <c r="B325" s="7"/>
      <c r="C325" s="1"/>
      <c r="D325" s="48"/>
      <c r="E325" s="48"/>
    </row>
    <row r="326" spans="1:7" x14ac:dyDescent="0.25">
      <c r="A326" s="40"/>
      <c r="B326" s="7"/>
      <c r="C326" s="1"/>
      <c r="D326" s="48"/>
      <c r="E326" s="48"/>
    </row>
    <row r="327" spans="1:7" x14ac:dyDescent="0.25">
      <c r="A327" s="40"/>
      <c r="B327" s="7"/>
      <c r="C327" s="1"/>
      <c r="D327" s="48"/>
      <c r="E327" s="48"/>
    </row>
    <row r="328" spans="1:7" x14ac:dyDescent="0.25">
      <c r="A328" s="40"/>
      <c r="B328" s="7"/>
      <c r="C328" s="1"/>
      <c r="D328" s="48"/>
      <c r="E328" s="48"/>
    </row>
    <row r="329" spans="1:7" x14ac:dyDescent="0.25">
      <c r="A329" s="40"/>
      <c r="B329" s="7"/>
      <c r="C329" s="1"/>
      <c r="D329" s="48"/>
      <c r="E329" s="48"/>
    </row>
    <row r="330" spans="1:7" x14ac:dyDescent="0.25">
      <c r="A330" s="40"/>
      <c r="B330" s="7"/>
      <c r="C330" s="1"/>
      <c r="D330" s="48"/>
      <c r="E330" s="48"/>
    </row>
    <row r="331" spans="1:7" x14ac:dyDescent="0.25">
      <c r="A331" s="40"/>
      <c r="B331" s="7"/>
      <c r="C331" s="1"/>
      <c r="D331" s="48"/>
      <c r="E331" s="48"/>
    </row>
    <row r="332" spans="1:7" x14ac:dyDescent="0.25">
      <c r="A332" s="40"/>
      <c r="B332" s="7"/>
      <c r="C332" s="1"/>
      <c r="D332" s="48"/>
      <c r="E332" s="48"/>
    </row>
    <row r="333" spans="1:7" x14ac:dyDescent="0.25">
      <c r="A333" s="40"/>
      <c r="B333" s="7"/>
      <c r="C333" s="1"/>
      <c r="D333" s="48"/>
      <c r="E333" s="48"/>
    </row>
    <row r="334" spans="1:7" x14ac:dyDescent="0.25">
      <c r="A334" s="40"/>
      <c r="B334" s="7"/>
      <c r="C334" s="1"/>
      <c r="D334" s="48"/>
      <c r="E334" s="48"/>
    </row>
    <row r="335" spans="1:7" x14ac:dyDescent="0.25">
      <c r="A335" s="40"/>
      <c r="B335" s="7"/>
      <c r="C335" s="1"/>
      <c r="D335" s="48"/>
      <c r="E335" s="48"/>
    </row>
    <row r="336" spans="1:7" x14ac:dyDescent="0.25">
      <c r="A336" s="40"/>
      <c r="B336" s="7"/>
      <c r="C336" s="1"/>
      <c r="D336" s="48"/>
      <c r="E336" s="48"/>
    </row>
    <row r="337" spans="1:7" x14ac:dyDescent="0.25">
      <c r="A337" s="40"/>
      <c r="B337" s="7"/>
      <c r="C337" s="1"/>
      <c r="D337" s="48"/>
      <c r="E337" s="48"/>
    </row>
    <row r="338" spans="1:7" x14ac:dyDescent="0.25">
      <c r="A338" s="40"/>
      <c r="B338" s="7"/>
      <c r="C338" s="1"/>
      <c r="D338" s="48"/>
      <c r="E338" s="48"/>
    </row>
    <row r="339" spans="1:7" x14ac:dyDescent="0.25">
      <c r="A339" s="40"/>
      <c r="B339" s="7"/>
      <c r="C339" s="1"/>
      <c r="D339" s="48"/>
      <c r="E339" s="48"/>
    </row>
    <row r="340" spans="1:7" x14ac:dyDescent="0.25">
      <c r="A340" s="40"/>
      <c r="B340" s="7"/>
      <c r="C340" s="1"/>
      <c r="D340" s="48"/>
      <c r="E340" s="48"/>
    </row>
    <row r="341" spans="1:7" x14ac:dyDescent="0.25">
      <c r="A341" s="40"/>
      <c r="B341" s="7"/>
      <c r="C341" s="1"/>
      <c r="D341" s="48"/>
      <c r="E341" s="48"/>
    </row>
    <row r="342" spans="1:7" x14ac:dyDescent="0.25">
      <c r="B342" s="40"/>
      <c r="C342" s="7"/>
      <c r="E342" s="48"/>
    </row>
    <row r="343" spans="1:7" x14ac:dyDescent="0.25">
      <c r="B343" s="40"/>
      <c r="C343" s="7"/>
      <c r="E343" s="48"/>
    </row>
    <row r="344" spans="1:7" x14ac:dyDescent="0.25">
      <c r="B344" s="40"/>
      <c r="C344" s="7"/>
      <c r="E344" s="48"/>
    </row>
    <row r="345" spans="1:7" ht="30" x14ac:dyDescent="0.25">
      <c r="A345" s="200" t="s">
        <v>146</v>
      </c>
      <c r="B345" s="200" t="s">
        <v>147</v>
      </c>
      <c r="C345" s="200" t="s">
        <v>75</v>
      </c>
      <c r="D345" s="200" t="s">
        <v>398</v>
      </c>
      <c r="E345" s="201" t="s">
        <v>399</v>
      </c>
      <c r="F345" s="200" t="s">
        <v>148</v>
      </c>
      <c r="G345" s="202" t="s">
        <v>149</v>
      </c>
    </row>
    <row r="346" spans="1:7" ht="57.75" customHeight="1" x14ac:dyDescent="0.2">
      <c r="A346" s="42">
        <v>800</v>
      </c>
      <c r="B346" s="198">
        <v>831</v>
      </c>
      <c r="C346" s="183" t="s">
        <v>404</v>
      </c>
      <c r="D346" s="46">
        <v>14000000000</v>
      </c>
      <c r="E346" s="153">
        <v>14000000000</v>
      </c>
      <c r="F346" s="206">
        <f>D346-E346</f>
        <v>0</v>
      </c>
      <c r="G346" s="223" t="s">
        <v>411</v>
      </c>
    </row>
    <row r="347" spans="1:7" x14ac:dyDescent="0.25">
      <c r="B347" s="40"/>
      <c r="C347" s="7"/>
      <c r="E347" s="48"/>
      <c r="G347" s="224"/>
    </row>
    <row r="348" spans="1:7" x14ac:dyDescent="0.25">
      <c r="B348" s="40"/>
      <c r="C348" s="7"/>
      <c r="E348" s="48"/>
      <c r="G348" s="224"/>
    </row>
    <row r="349" spans="1:7" x14ac:dyDescent="0.25">
      <c r="B349" s="40"/>
      <c r="C349" s="7"/>
      <c r="E349" s="48"/>
    </row>
    <row r="350" spans="1:7" x14ac:dyDescent="0.25">
      <c r="B350" s="40"/>
      <c r="C350" s="7"/>
      <c r="E350" s="48"/>
    </row>
    <row r="351" spans="1:7" x14ac:dyDescent="0.25">
      <c r="B351" s="40"/>
      <c r="C351" s="7"/>
      <c r="E351" s="48"/>
    </row>
    <row r="352" spans="1:7" x14ac:dyDescent="0.25">
      <c r="B352" s="40"/>
      <c r="C352" s="7"/>
      <c r="E352" s="48"/>
    </row>
    <row r="353" spans="1:7" x14ac:dyDescent="0.25">
      <c r="B353" s="40"/>
      <c r="C353" s="7"/>
      <c r="E353" s="48"/>
    </row>
    <row r="354" spans="1:7" x14ac:dyDescent="0.25">
      <c r="B354" s="40"/>
      <c r="C354" s="7"/>
      <c r="E354" s="48"/>
    </row>
    <row r="355" spans="1:7" x14ac:dyDescent="0.25">
      <c r="B355" s="40"/>
      <c r="C355" s="7"/>
      <c r="E355" s="48"/>
    </row>
    <row r="356" spans="1:7" x14ac:dyDescent="0.25">
      <c r="B356" s="40"/>
      <c r="C356" s="7"/>
      <c r="E356" s="48"/>
    </row>
    <row r="357" spans="1:7" x14ac:dyDescent="0.25">
      <c r="B357" s="40"/>
      <c r="C357" s="7"/>
      <c r="E357" s="48"/>
    </row>
    <row r="358" spans="1:7" x14ac:dyDescent="0.25">
      <c r="B358" s="40"/>
      <c r="C358" s="7"/>
      <c r="E358" s="48"/>
    </row>
    <row r="359" spans="1:7" x14ac:dyDescent="0.25">
      <c r="B359" s="40"/>
      <c r="C359" s="7"/>
      <c r="E359" s="48"/>
    </row>
    <row r="360" spans="1:7" x14ac:dyDescent="0.25">
      <c r="B360" s="40"/>
      <c r="C360" s="7"/>
      <c r="E360" s="48"/>
    </row>
    <row r="361" spans="1:7" x14ac:dyDescent="0.25">
      <c r="B361" s="40"/>
      <c r="C361" s="7"/>
      <c r="E361" s="48"/>
    </row>
    <row r="362" spans="1:7" x14ac:dyDescent="0.25">
      <c r="B362" s="40"/>
      <c r="C362" s="7"/>
      <c r="E362" s="48"/>
    </row>
    <row r="363" spans="1:7" x14ac:dyDescent="0.25">
      <c r="B363" s="40"/>
      <c r="C363" s="7"/>
      <c r="E363" s="48"/>
    </row>
    <row r="364" spans="1:7" x14ac:dyDescent="0.25">
      <c r="B364" s="40"/>
      <c r="C364" s="7"/>
      <c r="E364" s="48"/>
    </row>
    <row r="365" spans="1:7" x14ac:dyDescent="0.25">
      <c r="B365" s="40"/>
      <c r="C365" s="7"/>
      <c r="E365" s="48"/>
    </row>
    <row r="366" spans="1:7" x14ac:dyDescent="0.25">
      <c r="B366" s="40"/>
      <c r="C366" s="7"/>
      <c r="E366" s="48"/>
    </row>
    <row r="367" spans="1:7" x14ac:dyDescent="0.25">
      <c r="B367" s="40"/>
      <c r="C367" s="7"/>
      <c r="E367" s="48"/>
    </row>
    <row r="368" spans="1:7" ht="30" x14ac:dyDescent="0.25">
      <c r="A368" s="200" t="s">
        <v>146</v>
      </c>
      <c r="B368" s="200" t="s">
        <v>147</v>
      </c>
      <c r="C368" s="200" t="s">
        <v>75</v>
      </c>
      <c r="D368" s="200" t="s">
        <v>398</v>
      </c>
      <c r="E368" s="201" t="s">
        <v>399</v>
      </c>
      <c r="F368" s="200" t="s">
        <v>148</v>
      </c>
      <c r="G368" s="202" t="s">
        <v>149</v>
      </c>
    </row>
    <row r="369" spans="1:7" ht="70.5" customHeight="1" x14ac:dyDescent="0.2">
      <c r="A369" s="42">
        <v>800</v>
      </c>
      <c r="B369" s="198">
        <v>831</v>
      </c>
      <c r="C369" s="183" t="s">
        <v>404</v>
      </c>
      <c r="D369" s="46">
        <v>15000000000</v>
      </c>
      <c r="E369" s="153">
        <v>15000000000</v>
      </c>
      <c r="F369" s="45">
        <f>D369-E369</f>
        <v>0</v>
      </c>
      <c r="G369" s="223" t="s">
        <v>411</v>
      </c>
    </row>
    <row r="370" spans="1:7" x14ac:dyDescent="0.25">
      <c r="B370" s="40"/>
      <c r="C370" s="7"/>
      <c r="E370" s="48"/>
      <c r="G370" s="222"/>
    </row>
    <row r="371" spans="1:7" x14ac:dyDescent="0.25">
      <c r="B371" s="40"/>
      <c r="C371" s="7"/>
      <c r="E371" s="48"/>
      <c r="G371" s="222"/>
    </row>
    <row r="372" spans="1:7" x14ac:dyDescent="0.25">
      <c r="B372" s="40"/>
      <c r="C372" s="7"/>
      <c r="E372" s="48"/>
    </row>
    <row r="373" spans="1:7" x14ac:dyDescent="0.25">
      <c r="B373" s="40"/>
      <c r="C373" s="7"/>
      <c r="E373" s="48"/>
    </row>
    <row r="374" spans="1:7" x14ac:dyDescent="0.25">
      <c r="B374" s="40"/>
      <c r="C374" s="7"/>
      <c r="E374" s="48"/>
    </row>
    <row r="375" spans="1:7" x14ac:dyDescent="0.25">
      <c r="B375" s="40"/>
      <c r="C375" s="7"/>
      <c r="E375" s="48"/>
    </row>
    <row r="376" spans="1:7" x14ac:dyDescent="0.25">
      <c r="B376" s="40"/>
      <c r="C376" s="7"/>
      <c r="E376" s="48"/>
    </row>
    <row r="377" spans="1:7" x14ac:dyDescent="0.25">
      <c r="B377" s="40"/>
      <c r="C377" s="7"/>
      <c r="E377" s="48"/>
    </row>
    <row r="378" spans="1:7" x14ac:dyDescent="0.25">
      <c r="B378" s="40"/>
      <c r="C378" s="7"/>
      <c r="E378" s="48"/>
    </row>
    <row r="379" spans="1:7" x14ac:dyDescent="0.25">
      <c r="B379" s="40"/>
      <c r="C379" s="7"/>
      <c r="E379" s="48"/>
    </row>
    <row r="380" spans="1:7" x14ac:dyDescent="0.25">
      <c r="B380" s="40"/>
      <c r="C380" s="7"/>
      <c r="E380" s="48"/>
    </row>
    <row r="381" spans="1:7" x14ac:dyDescent="0.25">
      <c r="B381" s="40"/>
      <c r="C381" s="7"/>
      <c r="E381" s="48"/>
    </row>
    <row r="382" spans="1:7" x14ac:dyDescent="0.25">
      <c r="B382" s="40"/>
      <c r="C382" s="7"/>
      <c r="E382" s="48"/>
    </row>
    <row r="383" spans="1:7" x14ac:dyDescent="0.25">
      <c r="B383" s="40"/>
      <c r="C383" s="7"/>
      <c r="E383" s="48"/>
    </row>
    <row r="384" spans="1:7" x14ac:dyDescent="0.25">
      <c r="B384" s="40"/>
      <c r="C384" s="7"/>
      <c r="E384" s="48"/>
    </row>
    <row r="385" spans="1:5" x14ac:dyDescent="0.25">
      <c r="B385" s="40"/>
      <c r="C385" s="7"/>
      <c r="E385" s="48"/>
    </row>
    <row r="386" spans="1:5" x14ac:dyDescent="0.25">
      <c r="B386" s="40"/>
      <c r="C386" s="7"/>
      <c r="E386" s="48"/>
    </row>
    <row r="387" spans="1:5" x14ac:dyDescent="0.25">
      <c r="C387" s="40"/>
      <c r="D387" s="7"/>
    </row>
    <row r="388" spans="1:5" x14ac:dyDescent="0.25">
      <c r="C388" s="40"/>
      <c r="D388" s="7"/>
    </row>
    <row r="389" spans="1:5" x14ac:dyDescent="0.25">
      <c r="C389" s="40"/>
      <c r="D389" s="7"/>
    </row>
    <row r="390" spans="1:5" x14ac:dyDescent="0.25">
      <c r="C390" s="40"/>
      <c r="D390" s="7"/>
    </row>
    <row r="391" spans="1:5" x14ac:dyDescent="0.25">
      <c r="C391" s="40"/>
      <c r="D391" s="7"/>
    </row>
    <row r="392" spans="1:5" x14ac:dyDescent="0.25">
      <c r="C392" s="40"/>
      <c r="D392" s="7"/>
    </row>
    <row r="393" spans="1:5" x14ac:dyDescent="0.25">
      <c r="C393" s="40"/>
      <c r="D393" s="7"/>
    </row>
    <row r="394" spans="1:5" x14ac:dyDescent="0.25">
      <c r="A394" s="8"/>
      <c r="C394" s="40"/>
      <c r="D394" s="7"/>
    </row>
    <row r="395" spans="1:5" x14ac:dyDescent="0.25">
      <c r="A395" s="8"/>
      <c r="C395" s="40"/>
      <c r="D395" s="7"/>
    </row>
    <row r="396" spans="1:5" x14ac:dyDescent="0.25">
      <c r="A396" s="8"/>
      <c r="C396" s="40"/>
      <c r="D396" s="7"/>
    </row>
    <row r="397" spans="1:5" x14ac:dyDescent="0.25">
      <c r="A397" s="8"/>
      <c r="C397" s="40"/>
      <c r="D397" s="7"/>
    </row>
    <row r="398" spans="1:5" x14ac:dyDescent="0.25">
      <c r="A398" s="8"/>
      <c r="C398" s="40"/>
      <c r="D398" s="7"/>
    </row>
    <row r="399" spans="1:5" x14ac:dyDescent="0.25">
      <c r="A399" s="8"/>
      <c r="C399" s="40"/>
      <c r="D399" s="7"/>
    </row>
    <row r="400" spans="1:5" x14ac:dyDescent="0.25">
      <c r="A400" s="8"/>
      <c r="C400" s="40"/>
      <c r="D400" s="7"/>
    </row>
    <row r="401" spans="1:5" x14ac:dyDescent="0.25">
      <c r="A401" s="8" t="s">
        <v>161</v>
      </c>
      <c r="C401" s="40"/>
      <c r="D401" s="7"/>
    </row>
    <row r="402" spans="1:5" x14ac:dyDescent="0.25">
      <c r="A402" s="217" t="s">
        <v>6</v>
      </c>
      <c r="B402" s="217" t="s">
        <v>162</v>
      </c>
      <c r="C402" s="217" t="s">
        <v>163</v>
      </c>
      <c r="D402" s="217" t="s">
        <v>164</v>
      </c>
      <c r="E402" s="178" t="s">
        <v>165</v>
      </c>
    </row>
    <row r="403" spans="1:5" ht="36" x14ac:dyDescent="0.25">
      <c r="A403" s="29">
        <v>1</v>
      </c>
      <c r="B403" s="49" t="s">
        <v>166</v>
      </c>
      <c r="C403" s="50" t="s">
        <v>167</v>
      </c>
      <c r="D403" s="50" t="s">
        <v>168</v>
      </c>
      <c r="E403" s="66" t="s">
        <v>169</v>
      </c>
    </row>
    <row r="404" spans="1:5" ht="36" x14ac:dyDescent="0.25">
      <c r="A404" s="29">
        <v>2</v>
      </c>
      <c r="B404" s="49" t="s">
        <v>170</v>
      </c>
      <c r="C404" s="51">
        <v>565500000</v>
      </c>
      <c r="D404" s="50" t="s">
        <v>171</v>
      </c>
      <c r="E404" s="66" t="s">
        <v>172</v>
      </c>
    </row>
    <row r="405" spans="1:5" ht="36" x14ac:dyDescent="0.25">
      <c r="A405" s="29">
        <v>3</v>
      </c>
      <c r="B405" s="49" t="s">
        <v>173</v>
      </c>
      <c r="C405" s="51">
        <v>532400760</v>
      </c>
      <c r="D405" s="50" t="s">
        <v>174</v>
      </c>
      <c r="E405" s="66" t="s">
        <v>175</v>
      </c>
    </row>
    <row r="406" spans="1:5" ht="36" x14ac:dyDescent="0.25">
      <c r="A406" s="29">
        <v>4</v>
      </c>
      <c r="B406" s="49" t="s">
        <v>176</v>
      </c>
      <c r="C406" s="50" t="s">
        <v>167</v>
      </c>
      <c r="D406" s="50" t="s">
        <v>168</v>
      </c>
      <c r="E406" s="66" t="s">
        <v>177</v>
      </c>
    </row>
    <row r="407" spans="1:5" ht="36" x14ac:dyDescent="0.25">
      <c r="A407" s="29">
        <v>5</v>
      </c>
      <c r="B407" s="49" t="s">
        <v>178</v>
      </c>
      <c r="C407" s="51">
        <v>89392240</v>
      </c>
      <c r="D407" s="50" t="s">
        <v>174</v>
      </c>
      <c r="E407" s="66" t="s">
        <v>179</v>
      </c>
    </row>
    <row r="408" spans="1:5" ht="36" x14ac:dyDescent="0.25">
      <c r="A408" s="29">
        <v>6</v>
      </c>
      <c r="B408" s="49" t="s">
        <v>180</v>
      </c>
      <c r="C408" s="50" t="s">
        <v>167</v>
      </c>
      <c r="D408" s="50" t="s">
        <v>168</v>
      </c>
      <c r="E408" s="66" t="s">
        <v>181</v>
      </c>
    </row>
    <row r="409" spans="1:5" ht="36" customHeight="1" x14ac:dyDescent="0.25">
      <c r="A409" s="207">
        <v>7</v>
      </c>
      <c r="B409" s="49" t="s">
        <v>405</v>
      </c>
      <c r="C409" s="50" t="s">
        <v>167</v>
      </c>
      <c r="D409" s="50" t="s">
        <v>168</v>
      </c>
      <c r="E409" s="66" t="s">
        <v>412</v>
      </c>
    </row>
    <row r="410" spans="1:5" ht="36" customHeight="1" x14ac:dyDescent="0.25">
      <c r="A410" s="207">
        <v>8</v>
      </c>
      <c r="B410" s="49" t="s">
        <v>406</v>
      </c>
      <c r="C410" s="50" t="s">
        <v>167</v>
      </c>
      <c r="D410" s="50" t="s">
        <v>168</v>
      </c>
      <c r="E410" s="66" t="s">
        <v>413</v>
      </c>
    </row>
    <row r="411" spans="1:5" ht="36" customHeight="1" x14ac:dyDescent="0.25">
      <c r="A411" s="207">
        <v>9</v>
      </c>
      <c r="B411" s="49" t="s">
        <v>407</v>
      </c>
      <c r="C411" s="51">
        <v>2088074160</v>
      </c>
      <c r="D411" s="50" t="s">
        <v>168</v>
      </c>
      <c r="E411" s="66" t="s">
        <v>441</v>
      </c>
    </row>
    <row r="412" spans="1:5" ht="36" customHeight="1" x14ac:dyDescent="0.25">
      <c r="A412" s="207">
        <v>10</v>
      </c>
      <c r="B412" s="49" t="s">
        <v>408</v>
      </c>
      <c r="C412" s="50" t="s">
        <v>167</v>
      </c>
      <c r="D412" s="50" t="s">
        <v>168</v>
      </c>
      <c r="E412" s="66" t="s">
        <v>442</v>
      </c>
    </row>
    <row r="413" spans="1:5" ht="36" customHeight="1" x14ac:dyDescent="0.25">
      <c r="A413" s="207">
        <v>11</v>
      </c>
      <c r="B413" s="49" t="s">
        <v>409</v>
      </c>
      <c r="C413" s="50" t="s">
        <v>415</v>
      </c>
      <c r="D413" s="50" t="s">
        <v>168</v>
      </c>
      <c r="E413" s="66" t="s">
        <v>414</v>
      </c>
    </row>
    <row r="414" spans="1:5" ht="36" customHeight="1" x14ac:dyDescent="0.25">
      <c r="A414" s="207">
        <v>12</v>
      </c>
      <c r="B414" s="49" t="s">
        <v>410</v>
      </c>
      <c r="C414" s="51">
        <v>26004000</v>
      </c>
      <c r="D414" s="50" t="s">
        <v>168</v>
      </c>
      <c r="E414" s="66" t="s">
        <v>440</v>
      </c>
    </row>
    <row r="415" spans="1:5" x14ac:dyDescent="0.2">
      <c r="A415" s="284" t="s">
        <v>182</v>
      </c>
      <c r="B415" s="285"/>
      <c r="C415" s="225">
        <f>SUM(C404:C414)</f>
        <v>3301371160</v>
      </c>
      <c r="D415" s="41"/>
    </row>
    <row r="416" spans="1:5" x14ac:dyDescent="0.25">
      <c r="A416" s="52"/>
      <c r="C416" s="40"/>
      <c r="D416" s="7"/>
    </row>
    <row r="417" spans="1:7" x14ac:dyDescent="0.25">
      <c r="A417" s="52"/>
      <c r="C417" s="40"/>
      <c r="D417" s="7"/>
    </row>
    <row r="418" spans="1:7" x14ac:dyDescent="0.25">
      <c r="A418" s="52"/>
      <c r="C418" s="40"/>
      <c r="D418" s="7"/>
    </row>
    <row r="419" spans="1:7" x14ac:dyDescent="0.25">
      <c r="A419" s="52"/>
      <c r="C419" s="40"/>
      <c r="D419" s="7"/>
    </row>
    <row r="420" spans="1:7" x14ac:dyDescent="0.25">
      <c r="A420" s="52"/>
      <c r="C420" s="40"/>
      <c r="D420" s="7"/>
    </row>
    <row r="421" spans="1:7" x14ac:dyDescent="0.25">
      <c r="A421" s="52"/>
      <c r="C421" s="40"/>
      <c r="D421" s="7"/>
    </row>
    <row r="422" spans="1:7" x14ac:dyDescent="0.25">
      <c r="A422" s="52"/>
      <c r="C422" s="40"/>
      <c r="D422" s="7"/>
    </row>
    <row r="423" spans="1:7" x14ac:dyDescent="0.25">
      <c r="A423" s="52"/>
      <c r="C423" s="40"/>
      <c r="D423" s="7"/>
    </row>
    <row r="424" spans="1:7" x14ac:dyDescent="0.25">
      <c r="A424" s="8" t="s">
        <v>183</v>
      </c>
      <c r="C424" s="40"/>
      <c r="D424" s="7"/>
    </row>
    <row r="425" spans="1:7" x14ac:dyDescent="0.2">
      <c r="A425" s="8" t="s">
        <v>184</v>
      </c>
      <c r="C425" s="40"/>
      <c r="D425" s="7"/>
      <c r="E425" s="87"/>
    </row>
    <row r="426" spans="1:7" ht="25.5" x14ac:dyDescent="0.25">
      <c r="A426" s="217" t="s">
        <v>84</v>
      </c>
      <c r="B426" s="217" t="s">
        <v>185</v>
      </c>
      <c r="C426" s="217" t="s">
        <v>75</v>
      </c>
      <c r="D426" s="217" t="s">
        <v>186</v>
      </c>
      <c r="E426" s="217" t="s">
        <v>187</v>
      </c>
    </row>
    <row r="427" spans="1:7" ht="24" x14ac:dyDescent="0.25">
      <c r="A427" s="29">
        <v>1</v>
      </c>
      <c r="B427" s="53" t="s">
        <v>188</v>
      </c>
      <c r="C427" s="29" t="s">
        <v>189</v>
      </c>
      <c r="D427" s="29" t="s">
        <v>190</v>
      </c>
      <c r="E427" s="65" t="s">
        <v>191</v>
      </c>
    </row>
    <row r="428" spans="1:7" ht="39.75" customHeight="1" x14ac:dyDescent="0.25">
      <c r="A428" s="54">
        <v>2</v>
      </c>
      <c r="B428" s="55" t="s">
        <v>192</v>
      </c>
      <c r="C428" s="54" t="s">
        <v>193</v>
      </c>
      <c r="D428" s="54" t="s">
        <v>194</v>
      </c>
      <c r="E428" s="63" t="s">
        <v>195</v>
      </c>
      <c r="F428" s="47"/>
      <c r="G428" s="47"/>
    </row>
    <row r="429" spans="1:7" ht="37.5" customHeight="1" x14ac:dyDescent="0.25">
      <c r="A429" s="54">
        <v>3</v>
      </c>
      <c r="B429" s="55" t="s">
        <v>192</v>
      </c>
      <c r="C429" s="54" t="s">
        <v>196</v>
      </c>
      <c r="D429" s="54" t="s">
        <v>194</v>
      </c>
      <c r="E429" s="63" t="s">
        <v>197</v>
      </c>
      <c r="F429" s="48"/>
    </row>
    <row r="430" spans="1:7" ht="31.5" customHeight="1" x14ac:dyDescent="0.25">
      <c r="A430" s="54">
        <v>4</v>
      </c>
      <c r="B430" s="55" t="s">
        <v>192</v>
      </c>
      <c r="C430" s="54" t="s">
        <v>198</v>
      </c>
      <c r="D430" s="54" t="s">
        <v>194</v>
      </c>
      <c r="E430" s="63" t="s">
        <v>197</v>
      </c>
      <c r="F430" s="48"/>
    </row>
    <row r="431" spans="1:7" ht="31.5" customHeight="1" x14ac:dyDescent="0.25">
      <c r="A431" s="54">
        <v>5</v>
      </c>
      <c r="B431" s="53" t="s">
        <v>199</v>
      </c>
      <c r="C431" s="29" t="s">
        <v>200</v>
      </c>
      <c r="D431" s="54" t="s">
        <v>201</v>
      </c>
      <c r="E431" s="63" t="s">
        <v>202</v>
      </c>
      <c r="F431" s="48"/>
    </row>
    <row r="432" spans="1:7" ht="34.5" customHeight="1" x14ac:dyDescent="0.25">
      <c r="A432" s="54">
        <v>6</v>
      </c>
      <c r="B432" s="53" t="s">
        <v>188</v>
      </c>
      <c r="C432" s="29" t="s">
        <v>203</v>
      </c>
      <c r="D432" s="56" t="s">
        <v>204</v>
      </c>
      <c r="E432" s="63" t="s">
        <v>205</v>
      </c>
      <c r="F432" s="48"/>
    </row>
    <row r="433" spans="1:6" ht="30.75" customHeight="1" x14ac:dyDescent="0.25">
      <c r="A433" s="54">
        <v>7</v>
      </c>
      <c r="B433" s="53" t="s">
        <v>206</v>
      </c>
      <c r="C433" s="29" t="s">
        <v>207</v>
      </c>
      <c r="D433" s="54" t="s">
        <v>208</v>
      </c>
      <c r="E433" s="64" t="s">
        <v>209</v>
      </c>
      <c r="F433" s="48"/>
    </row>
    <row r="434" spans="1:6" x14ac:dyDescent="0.25">
      <c r="F434" s="48"/>
    </row>
    <row r="435" spans="1:6" x14ac:dyDescent="0.25">
      <c r="F435" s="48"/>
    </row>
    <row r="436" spans="1:6" x14ac:dyDescent="0.25">
      <c r="F436" s="48"/>
    </row>
    <row r="437" spans="1:6" x14ac:dyDescent="0.25">
      <c r="F437" s="48"/>
    </row>
    <row r="438" spans="1:6" x14ac:dyDescent="0.25">
      <c r="F438" s="48"/>
    </row>
    <row r="439" spans="1:6" x14ac:dyDescent="0.25">
      <c r="A439" s="8" t="s">
        <v>210</v>
      </c>
      <c r="F439" s="48"/>
    </row>
    <row r="440" spans="1:6" ht="24" x14ac:dyDescent="0.25">
      <c r="A440" s="226" t="s">
        <v>211</v>
      </c>
      <c r="B440" s="226" t="s">
        <v>212</v>
      </c>
      <c r="C440" s="226" t="s">
        <v>213</v>
      </c>
      <c r="D440" s="226" t="s">
        <v>214</v>
      </c>
      <c r="E440" s="227" t="s">
        <v>215</v>
      </c>
      <c r="F440" s="48"/>
    </row>
    <row r="441" spans="1:6" x14ac:dyDescent="0.25">
      <c r="A441" s="57"/>
      <c r="B441" s="57"/>
      <c r="C441" s="57"/>
      <c r="D441" s="57"/>
      <c r="E441" s="39"/>
      <c r="F441" s="48"/>
    </row>
    <row r="442" spans="1:6" ht="57.75" customHeight="1" x14ac:dyDescent="0.25">
      <c r="A442" s="283" t="s">
        <v>216</v>
      </c>
      <c r="B442" s="283"/>
      <c r="C442" s="283"/>
      <c r="D442" s="283"/>
      <c r="E442" s="283"/>
      <c r="F442" s="48"/>
    </row>
    <row r="443" spans="1:6" x14ac:dyDescent="0.25">
      <c r="A443" s="5"/>
      <c r="B443" s="5"/>
      <c r="D443" s="5"/>
      <c r="E443" s="130"/>
      <c r="F443" s="131"/>
    </row>
    <row r="444" spans="1:6" x14ac:dyDescent="0.25">
      <c r="A444" s="5"/>
      <c r="B444" s="5"/>
      <c r="D444" s="5"/>
      <c r="E444" s="130"/>
      <c r="F444" s="131"/>
    </row>
    <row r="445" spans="1:6" x14ac:dyDescent="0.25">
      <c r="A445" s="5"/>
      <c r="B445" s="5"/>
      <c r="D445" s="5"/>
      <c r="E445" s="130"/>
      <c r="F445" s="131"/>
    </row>
    <row r="446" spans="1:6" x14ac:dyDescent="0.25">
      <c r="A446" s="5"/>
      <c r="B446" s="5"/>
      <c r="D446" s="5"/>
      <c r="E446" s="130"/>
      <c r="F446" s="131"/>
    </row>
    <row r="447" spans="1:6" x14ac:dyDescent="0.25">
      <c r="A447" s="5"/>
      <c r="B447" s="5"/>
      <c r="D447" s="5"/>
      <c r="E447" s="130"/>
      <c r="F447" s="131"/>
    </row>
    <row r="448" spans="1:6" x14ac:dyDescent="0.25">
      <c r="A448" s="5"/>
      <c r="B448" s="5"/>
      <c r="D448" s="5"/>
      <c r="E448" s="130"/>
      <c r="F448" s="131"/>
    </row>
    <row r="449" spans="1:6" x14ac:dyDescent="0.25">
      <c r="A449" s="5"/>
      <c r="B449" s="5"/>
      <c r="D449" s="5"/>
      <c r="E449" s="130"/>
      <c r="F449" s="131"/>
    </row>
    <row r="450" spans="1:6" x14ac:dyDescent="0.25">
      <c r="A450" s="5"/>
      <c r="B450" s="5"/>
      <c r="D450" s="5"/>
      <c r="E450" s="130"/>
      <c r="F450" s="131"/>
    </row>
    <row r="451" spans="1:6" x14ac:dyDescent="0.25">
      <c r="A451" s="5"/>
      <c r="B451" s="5"/>
      <c r="D451" s="5"/>
      <c r="E451" s="130"/>
      <c r="F451" s="131"/>
    </row>
    <row r="452" spans="1:6" x14ac:dyDescent="0.25">
      <c r="A452" s="8" t="s">
        <v>217</v>
      </c>
      <c r="E452" s="60"/>
      <c r="F452" s="48"/>
    </row>
    <row r="453" spans="1:6" x14ac:dyDescent="0.25">
      <c r="A453" s="226" t="s">
        <v>218</v>
      </c>
      <c r="B453" s="226" t="s">
        <v>219</v>
      </c>
      <c r="C453" s="226" t="s">
        <v>75</v>
      </c>
      <c r="D453" s="226" t="s">
        <v>220</v>
      </c>
      <c r="E453" s="226" t="s">
        <v>214</v>
      </c>
      <c r="F453" s="48"/>
    </row>
    <row r="454" spans="1:6" x14ac:dyDescent="0.2">
      <c r="A454" s="122">
        <v>8577</v>
      </c>
      <c r="B454" s="123">
        <v>43925</v>
      </c>
      <c r="C454" s="124" t="s">
        <v>221</v>
      </c>
      <c r="D454" s="124" t="s">
        <v>222</v>
      </c>
      <c r="E454" s="125" t="s">
        <v>223</v>
      </c>
      <c r="F454" s="48"/>
    </row>
    <row r="455" spans="1:6" x14ac:dyDescent="0.2">
      <c r="A455" s="122">
        <v>8581</v>
      </c>
      <c r="B455" s="123">
        <v>43922</v>
      </c>
      <c r="C455" s="124" t="s">
        <v>221</v>
      </c>
      <c r="D455" s="124" t="s">
        <v>222</v>
      </c>
      <c r="E455" s="125" t="s">
        <v>223</v>
      </c>
      <c r="F455" s="48"/>
    </row>
    <row r="456" spans="1:6" x14ac:dyDescent="0.25">
      <c r="A456" s="122">
        <v>8578</v>
      </c>
      <c r="B456" s="123">
        <v>43926</v>
      </c>
      <c r="C456" s="121"/>
      <c r="D456" s="121"/>
      <c r="E456" s="126"/>
      <c r="F456" s="48"/>
    </row>
    <row r="457" spans="1:6" x14ac:dyDescent="0.2">
      <c r="A457" s="122">
        <v>8571</v>
      </c>
      <c r="B457" s="123">
        <v>43925</v>
      </c>
      <c r="C457" s="124" t="s">
        <v>221</v>
      </c>
      <c r="D457" s="124" t="s">
        <v>222</v>
      </c>
      <c r="E457" s="125" t="s">
        <v>223</v>
      </c>
      <c r="F457" s="48"/>
    </row>
    <row r="458" spans="1:6" x14ac:dyDescent="0.2">
      <c r="A458" s="122">
        <v>8570</v>
      </c>
      <c r="B458" s="123">
        <v>43925</v>
      </c>
      <c r="C458" s="124" t="s">
        <v>221</v>
      </c>
      <c r="D458" s="124" t="s">
        <v>222</v>
      </c>
      <c r="E458" s="125" t="s">
        <v>223</v>
      </c>
      <c r="F458" s="48"/>
    </row>
    <row r="459" spans="1:6" x14ac:dyDescent="0.2">
      <c r="A459" s="122">
        <v>8568</v>
      </c>
      <c r="B459" s="123">
        <v>43925</v>
      </c>
      <c r="C459" s="124" t="s">
        <v>221</v>
      </c>
      <c r="D459" s="124" t="s">
        <v>222</v>
      </c>
      <c r="E459" s="125" t="s">
        <v>223</v>
      </c>
      <c r="F459" s="48"/>
    </row>
    <row r="460" spans="1:6" x14ac:dyDescent="0.2">
      <c r="A460" s="122">
        <v>8590</v>
      </c>
      <c r="B460" s="123">
        <v>43923</v>
      </c>
      <c r="C460" s="124" t="s">
        <v>221</v>
      </c>
      <c r="D460" s="124" t="s">
        <v>222</v>
      </c>
      <c r="E460" s="125" t="s">
        <v>223</v>
      </c>
      <c r="F460" s="48"/>
    </row>
    <row r="461" spans="1:6" x14ac:dyDescent="0.2">
      <c r="A461" s="122">
        <v>8591</v>
      </c>
      <c r="B461" s="123">
        <v>43928</v>
      </c>
      <c r="C461" s="124" t="s">
        <v>221</v>
      </c>
      <c r="D461" s="124" t="s">
        <v>222</v>
      </c>
      <c r="E461" s="125" t="s">
        <v>223</v>
      </c>
      <c r="F461" s="48"/>
    </row>
    <row r="462" spans="1:6" x14ac:dyDescent="0.2">
      <c r="A462" s="122">
        <v>8595</v>
      </c>
      <c r="B462" s="123">
        <v>43925</v>
      </c>
      <c r="C462" s="124" t="s">
        <v>221</v>
      </c>
      <c r="D462" s="124" t="s">
        <v>222</v>
      </c>
      <c r="E462" s="125" t="s">
        <v>223</v>
      </c>
      <c r="F462" s="48"/>
    </row>
    <row r="463" spans="1:6" x14ac:dyDescent="0.2">
      <c r="A463" s="122">
        <v>8567</v>
      </c>
      <c r="B463" s="123">
        <v>43925</v>
      </c>
      <c r="C463" s="124" t="s">
        <v>221</v>
      </c>
      <c r="D463" s="124" t="s">
        <v>222</v>
      </c>
      <c r="E463" s="125" t="s">
        <v>223</v>
      </c>
      <c r="F463" s="48"/>
    </row>
    <row r="464" spans="1:6" x14ac:dyDescent="0.2">
      <c r="A464" s="122">
        <v>8623</v>
      </c>
      <c r="B464" s="123">
        <v>43924</v>
      </c>
      <c r="C464" s="124" t="s">
        <v>221</v>
      </c>
      <c r="D464" s="124" t="s">
        <v>222</v>
      </c>
      <c r="E464" s="125" t="s">
        <v>223</v>
      </c>
      <c r="F464" s="48"/>
    </row>
    <row r="465" spans="1:6" x14ac:dyDescent="0.2">
      <c r="A465" s="122">
        <v>8625</v>
      </c>
      <c r="B465" s="123">
        <v>43930</v>
      </c>
      <c r="C465" s="124" t="s">
        <v>221</v>
      </c>
      <c r="D465" s="124" t="s">
        <v>222</v>
      </c>
      <c r="E465" s="125" t="s">
        <v>223</v>
      </c>
      <c r="F465" s="48"/>
    </row>
    <row r="466" spans="1:6" x14ac:dyDescent="0.2">
      <c r="A466" s="122">
        <v>8626</v>
      </c>
      <c r="B466" s="123">
        <v>43927</v>
      </c>
      <c r="C466" s="124" t="s">
        <v>221</v>
      </c>
      <c r="D466" s="124" t="s">
        <v>222</v>
      </c>
      <c r="E466" s="125" t="s">
        <v>223</v>
      </c>
      <c r="F466" s="48"/>
    </row>
    <row r="467" spans="1:6" x14ac:dyDescent="0.2">
      <c r="A467" s="122">
        <v>8628</v>
      </c>
      <c r="B467" s="123">
        <v>43924</v>
      </c>
      <c r="C467" s="124" t="s">
        <v>221</v>
      </c>
      <c r="D467" s="124" t="s">
        <v>222</v>
      </c>
      <c r="E467" s="125" t="s">
        <v>223</v>
      </c>
      <c r="F467" s="48"/>
    </row>
    <row r="468" spans="1:6" x14ac:dyDescent="0.2">
      <c r="A468" s="122">
        <v>8630</v>
      </c>
      <c r="B468" s="123">
        <v>43923</v>
      </c>
      <c r="C468" s="124" t="s">
        <v>221</v>
      </c>
      <c r="D468" s="124" t="s">
        <v>222</v>
      </c>
      <c r="E468" s="125" t="s">
        <v>223</v>
      </c>
      <c r="F468" s="48"/>
    </row>
    <row r="469" spans="1:6" x14ac:dyDescent="0.2">
      <c r="A469" s="122">
        <v>8632</v>
      </c>
      <c r="B469" s="123">
        <v>43930</v>
      </c>
      <c r="C469" s="124" t="s">
        <v>221</v>
      </c>
      <c r="D469" s="124" t="s">
        <v>222</v>
      </c>
      <c r="E469" s="125" t="s">
        <v>223</v>
      </c>
      <c r="F469" s="48"/>
    </row>
    <row r="470" spans="1:6" x14ac:dyDescent="0.2">
      <c r="A470" s="122">
        <v>8641</v>
      </c>
      <c r="B470" s="123">
        <v>43924</v>
      </c>
      <c r="C470" s="124" t="s">
        <v>221</v>
      </c>
      <c r="D470" s="124" t="s">
        <v>222</v>
      </c>
      <c r="E470" s="125" t="s">
        <v>223</v>
      </c>
      <c r="F470" s="48"/>
    </row>
    <row r="471" spans="1:6" x14ac:dyDescent="0.2">
      <c r="A471" s="122">
        <v>8644</v>
      </c>
      <c r="B471" s="123">
        <v>43924</v>
      </c>
      <c r="C471" s="124" t="s">
        <v>221</v>
      </c>
      <c r="D471" s="124" t="s">
        <v>222</v>
      </c>
      <c r="E471" s="125" t="s">
        <v>223</v>
      </c>
      <c r="F471" s="48"/>
    </row>
    <row r="472" spans="1:6" x14ac:dyDescent="0.2">
      <c r="A472" s="122">
        <v>8645</v>
      </c>
      <c r="B472" s="123">
        <v>43930</v>
      </c>
      <c r="C472" s="124" t="s">
        <v>221</v>
      </c>
      <c r="D472" s="124" t="s">
        <v>222</v>
      </c>
      <c r="E472" s="125" t="s">
        <v>223</v>
      </c>
      <c r="F472" s="48"/>
    </row>
    <row r="473" spans="1:6" x14ac:dyDescent="0.2">
      <c r="A473" s="122">
        <v>8650</v>
      </c>
      <c r="B473" s="123">
        <v>43932</v>
      </c>
      <c r="C473" s="124" t="s">
        <v>221</v>
      </c>
      <c r="D473" s="124" t="s">
        <v>222</v>
      </c>
      <c r="E473" s="125" t="s">
        <v>223</v>
      </c>
      <c r="F473" s="48"/>
    </row>
    <row r="474" spans="1:6" x14ac:dyDescent="0.2">
      <c r="A474" s="122">
        <v>8652</v>
      </c>
      <c r="B474" s="123">
        <v>43927</v>
      </c>
      <c r="C474" s="124" t="s">
        <v>221</v>
      </c>
      <c r="D474" s="124" t="s">
        <v>222</v>
      </c>
      <c r="E474" s="125" t="s">
        <v>223</v>
      </c>
      <c r="F474" s="48"/>
    </row>
    <row r="475" spans="1:6" x14ac:dyDescent="0.2">
      <c r="A475" s="122">
        <v>8653</v>
      </c>
      <c r="B475" s="123">
        <v>43930</v>
      </c>
      <c r="C475" s="124" t="s">
        <v>221</v>
      </c>
      <c r="D475" s="124" t="s">
        <v>222</v>
      </c>
      <c r="E475" s="125" t="s">
        <v>223</v>
      </c>
      <c r="F475" s="48"/>
    </row>
    <row r="476" spans="1:6" x14ac:dyDescent="0.2">
      <c r="A476" s="122">
        <v>8654</v>
      </c>
      <c r="B476" s="123">
        <v>43930</v>
      </c>
      <c r="C476" s="124" t="s">
        <v>221</v>
      </c>
      <c r="D476" s="124" t="s">
        <v>222</v>
      </c>
      <c r="E476" s="125" t="s">
        <v>223</v>
      </c>
      <c r="F476" s="48"/>
    </row>
    <row r="477" spans="1:6" x14ac:dyDescent="0.2">
      <c r="A477" s="122">
        <v>8655</v>
      </c>
      <c r="B477" s="123">
        <v>43932</v>
      </c>
      <c r="C477" s="124" t="s">
        <v>221</v>
      </c>
      <c r="D477" s="124" t="s">
        <v>222</v>
      </c>
      <c r="E477" s="125" t="s">
        <v>223</v>
      </c>
      <c r="F477" s="48"/>
    </row>
    <row r="478" spans="1:6" x14ac:dyDescent="0.2">
      <c r="A478" s="122">
        <v>8656</v>
      </c>
      <c r="B478" s="123">
        <v>43923</v>
      </c>
      <c r="C478" s="124" t="s">
        <v>221</v>
      </c>
      <c r="D478" s="124" t="s">
        <v>222</v>
      </c>
      <c r="E478" s="125" t="s">
        <v>223</v>
      </c>
      <c r="F478" s="48"/>
    </row>
    <row r="479" spans="1:6" x14ac:dyDescent="0.2">
      <c r="A479" s="122">
        <v>8658</v>
      </c>
      <c r="B479" s="123">
        <v>43933</v>
      </c>
      <c r="C479" s="124" t="s">
        <v>221</v>
      </c>
      <c r="D479" s="124" t="s">
        <v>222</v>
      </c>
      <c r="E479" s="125" t="s">
        <v>223</v>
      </c>
      <c r="F479" s="48"/>
    </row>
    <row r="480" spans="1:6" x14ac:dyDescent="0.2">
      <c r="A480" s="122">
        <v>8661</v>
      </c>
      <c r="B480" s="123">
        <v>43930</v>
      </c>
      <c r="C480" s="124" t="s">
        <v>221</v>
      </c>
      <c r="D480" s="124" t="s">
        <v>222</v>
      </c>
      <c r="E480" s="125" t="s">
        <v>223</v>
      </c>
      <c r="F480" s="48"/>
    </row>
    <row r="481" spans="1:6" x14ac:dyDescent="0.2">
      <c r="A481" s="122">
        <v>8662</v>
      </c>
      <c r="B481" s="123">
        <v>43924</v>
      </c>
      <c r="C481" s="124" t="s">
        <v>221</v>
      </c>
      <c r="D481" s="124" t="s">
        <v>222</v>
      </c>
      <c r="E481" s="125" t="s">
        <v>223</v>
      </c>
      <c r="F481" s="48"/>
    </row>
    <row r="482" spans="1:6" x14ac:dyDescent="0.2">
      <c r="A482" s="122">
        <v>86632</v>
      </c>
      <c r="B482" s="123">
        <v>43923</v>
      </c>
      <c r="C482" s="124" t="s">
        <v>221</v>
      </c>
      <c r="D482" s="124" t="s">
        <v>222</v>
      </c>
      <c r="E482" s="125" t="s">
        <v>223</v>
      </c>
      <c r="F482" s="48"/>
    </row>
    <row r="483" spans="1:6" x14ac:dyDescent="0.2">
      <c r="A483" s="122">
        <v>8663</v>
      </c>
      <c r="B483" s="123">
        <v>43930</v>
      </c>
      <c r="C483" s="124" t="s">
        <v>221</v>
      </c>
      <c r="D483" s="124" t="s">
        <v>222</v>
      </c>
      <c r="E483" s="125" t="s">
        <v>223</v>
      </c>
      <c r="F483" s="48"/>
    </row>
    <row r="484" spans="1:6" x14ac:dyDescent="0.2">
      <c r="A484" s="122">
        <v>8665</v>
      </c>
      <c r="B484" s="123">
        <v>43924</v>
      </c>
      <c r="C484" s="124" t="s">
        <v>221</v>
      </c>
      <c r="D484" s="124" t="s">
        <v>222</v>
      </c>
      <c r="E484" s="125" t="s">
        <v>223</v>
      </c>
      <c r="F484" s="48"/>
    </row>
    <row r="485" spans="1:6" x14ac:dyDescent="0.2">
      <c r="A485" s="122">
        <v>8667</v>
      </c>
      <c r="B485" s="123">
        <v>43924</v>
      </c>
      <c r="C485" s="124" t="s">
        <v>221</v>
      </c>
      <c r="D485" s="124" t="s">
        <v>222</v>
      </c>
      <c r="E485" s="125" t="s">
        <v>223</v>
      </c>
      <c r="F485" s="48"/>
    </row>
    <row r="486" spans="1:6" x14ac:dyDescent="0.2">
      <c r="A486" s="122">
        <v>8669</v>
      </c>
      <c r="B486" s="123">
        <v>43933</v>
      </c>
      <c r="C486" s="124" t="s">
        <v>221</v>
      </c>
      <c r="D486" s="124" t="s">
        <v>222</v>
      </c>
      <c r="E486" s="125" t="s">
        <v>223</v>
      </c>
      <c r="F486" s="48"/>
    </row>
    <row r="487" spans="1:6" x14ac:dyDescent="0.2">
      <c r="A487" s="122">
        <v>8670</v>
      </c>
      <c r="B487" s="123">
        <v>43933</v>
      </c>
      <c r="C487" s="124" t="s">
        <v>221</v>
      </c>
      <c r="D487" s="124" t="s">
        <v>222</v>
      </c>
      <c r="E487" s="125" t="s">
        <v>223</v>
      </c>
      <c r="F487" s="48"/>
    </row>
    <row r="488" spans="1:6" x14ac:dyDescent="0.2">
      <c r="A488" s="122">
        <v>8672</v>
      </c>
      <c r="B488" s="123">
        <v>43930</v>
      </c>
      <c r="C488" s="124" t="s">
        <v>221</v>
      </c>
      <c r="D488" s="124" t="s">
        <v>222</v>
      </c>
      <c r="E488" s="125" t="s">
        <v>223</v>
      </c>
      <c r="F488" s="48"/>
    </row>
    <row r="489" spans="1:6" x14ac:dyDescent="0.2">
      <c r="A489" s="122">
        <v>8674</v>
      </c>
      <c r="B489" s="123">
        <v>43932</v>
      </c>
      <c r="C489" s="124" t="s">
        <v>221</v>
      </c>
      <c r="D489" s="124" t="s">
        <v>222</v>
      </c>
      <c r="E489" s="125" t="s">
        <v>223</v>
      </c>
      <c r="F489" s="48"/>
    </row>
    <row r="490" spans="1:6" x14ac:dyDescent="0.2">
      <c r="A490" s="122">
        <v>8677</v>
      </c>
      <c r="B490" s="123">
        <v>43924</v>
      </c>
      <c r="C490" s="124" t="s">
        <v>221</v>
      </c>
      <c r="D490" s="124" t="s">
        <v>222</v>
      </c>
      <c r="E490" s="125" t="s">
        <v>223</v>
      </c>
      <c r="F490" s="48"/>
    </row>
    <row r="491" spans="1:6" x14ac:dyDescent="0.2">
      <c r="A491" s="122">
        <v>8678</v>
      </c>
      <c r="B491" s="123">
        <v>43924</v>
      </c>
      <c r="C491" s="124" t="s">
        <v>221</v>
      </c>
      <c r="D491" s="124" t="s">
        <v>222</v>
      </c>
      <c r="E491" s="125" t="s">
        <v>223</v>
      </c>
      <c r="F491" s="48"/>
    </row>
    <row r="492" spans="1:6" x14ac:dyDescent="0.2">
      <c r="A492" s="122">
        <v>8679</v>
      </c>
      <c r="B492" s="123">
        <v>43933</v>
      </c>
      <c r="C492" s="124" t="s">
        <v>221</v>
      </c>
      <c r="D492" s="124" t="s">
        <v>222</v>
      </c>
      <c r="E492" s="125" t="s">
        <v>223</v>
      </c>
      <c r="F492" s="48"/>
    </row>
    <row r="493" spans="1:6" x14ac:dyDescent="0.2">
      <c r="A493" s="122">
        <v>8684</v>
      </c>
      <c r="B493" s="123">
        <v>43934</v>
      </c>
      <c r="C493" s="124" t="s">
        <v>221</v>
      </c>
      <c r="D493" s="124" t="s">
        <v>222</v>
      </c>
      <c r="E493" s="125" t="s">
        <v>223</v>
      </c>
      <c r="F493" s="48"/>
    </row>
    <row r="494" spans="1:6" x14ac:dyDescent="0.2">
      <c r="A494" s="122">
        <v>8690</v>
      </c>
      <c r="B494" s="123">
        <v>43928</v>
      </c>
      <c r="C494" s="124" t="s">
        <v>221</v>
      </c>
      <c r="D494" s="124" t="s">
        <v>222</v>
      </c>
      <c r="E494" s="125" t="s">
        <v>223</v>
      </c>
      <c r="F494" s="48"/>
    </row>
    <row r="495" spans="1:6" x14ac:dyDescent="0.2">
      <c r="A495" s="122">
        <v>8691</v>
      </c>
      <c r="B495" s="123">
        <v>43934</v>
      </c>
      <c r="C495" s="124" t="s">
        <v>221</v>
      </c>
      <c r="D495" s="124" t="s">
        <v>222</v>
      </c>
      <c r="E495" s="125" t="s">
        <v>223</v>
      </c>
      <c r="F495" s="48"/>
    </row>
    <row r="496" spans="1:6" x14ac:dyDescent="0.2">
      <c r="A496" s="122">
        <v>8694</v>
      </c>
      <c r="B496" s="123">
        <v>43930</v>
      </c>
      <c r="C496" s="124" t="s">
        <v>221</v>
      </c>
      <c r="D496" s="124" t="s">
        <v>222</v>
      </c>
      <c r="E496" s="125" t="s">
        <v>223</v>
      </c>
      <c r="F496" s="48"/>
    </row>
    <row r="497" spans="1:6" x14ac:dyDescent="0.2">
      <c r="A497" s="122">
        <v>8714</v>
      </c>
      <c r="B497" s="123">
        <v>43935</v>
      </c>
      <c r="C497" s="124" t="s">
        <v>221</v>
      </c>
      <c r="D497" s="124" t="s">
        <v>222</v>
      </c>
      <c r="E497" s="125" t="s">
        <v>223</v>
      </c>
      <c r="F497" s="48"/>
    </row>
    <row r="498" spans="1:6" x14ac:dyDescent="0.2">
      <c r="A498" s="122">
        <v>8696</v>
      </c>
      <c r="B498" s="123">
        <v>43934</v>
      </c>
      <c r="C498" s="124" t="s">
        <v>221</v>
      </c>
      <c r="D498" s="124" t="s">
        <v>222</v>
      </c>
      <c r="E498" s="125" t="s">
        <v>223</v>
      </c>
      <c r="F498" s="48"/>
    </row>
    <row r="499" spans="1:6" x14ac:dyDescent="0.2">
      <c r="A499" s="122">
        <v>8713</v>
      </c>
      <c r="B499" s="123">
        <v>43930</v>
      </c>
      <c r="C499" s="124" t="s">
        <v>221</v>
      </c>
      <c r="D499" s="124" t="s">
        <v>222</v>
      </c>
      <c r="E499" s="125" t="s">
        <v>223</v>
      </c>
      <c r="F499" s="48"/>
    </row>
    <row r="500" spans="1:6" x14ac:dyDescent="0.2">
      <c r="A500" s="122">
        <v>8695</v>
      </c>
      <c r="B500" s="123">
        <v>43930</v>
      </c>
      <c r="C500" s="124" t="s">
        <v>221</v>
      </c>
      <c r="D500" s="124" t="s">
        <v>222</v>
      </c>
      <c r="E500" s="125" t="s">
        <v>223</v>
      </c>
      <c r="F500" s="48"/>
    </row>
    <row r="501" spans="1:6" x14ac:dyDescent="0.2">
      <c r="A501" s="122">
        <v>8709</v>
      </c>
      <c r="B501" s="123">
        <v>43930</v>
      </c>
      <c r="C501" s="124" t="s">
        <v>221</v>
      </c>
      <c r="D501" s="124" t="s">
        <v>222</v>
      </c>
      <c r="E501" s="125" t="s">
        <v>223</v>
      </c>
      <c r="F501" s="48"/>
    </row>
    <row r="502" spans="1:6" x14ac:dyDescent="0.2">
      <c r="A502" s="122">
        <v>8716</v>
      </c>
      <c r="B502" s="123">
        <v>43930</v>
      </c>
      <c r="C502" s="124" t="s">
        <v>221</v>
      </c>
      <c r="D502" s="124" t="s">
        <v>222</v>
      </c>
      <c r="E502" s="125" t="s">
        <v>223</v>
      </c>
      <c r="F502" s="48"/>
    </row>
    <row r="503" spans="1:6" x14ac:dyDescent="0.2">
      <c r="A503" s="122">
        <v>8727</v>
      </c>
      <c r="B503" s="123">
        <v>43931</v>
      </c>
      <c r="C503" s="124" t="s">
        <v>221</v>
      </c>
      <c r="D503" s="124" t="s">
        <v>222</v>
      </c>
      <c r="E503" s="125" t="s">
        <v>223</v>
      </c>
      <c r="F503" s="48"/>
    </row>
    <row r="504" spans="1:6" x14ac:dyDescent="0.2">
      <c r="A504" s="122">
        <v>8724</v>
      </c>
      <c r="B504" s="123">
        <v>43935</v>
      </c>
      <c r="C504" s="124" t="s">
        <v>221</v>
      </c>
      <c r="D504" s="124" t="s">
        <v>222</v>
      </c>
      <c r="E504" s="125" t="s">
        <v>223</v>
      </c>
      <c r="F504" s="48"/>
    </row>
    <row r="505" spans="1:6" x14ac:dyDescent="0.2">
      <c r="A505" s="122">
        <v>8722</v>
      </c>
      <c r="B505" s="123">
        <v>43930</v>
      </c>
      <c r="C505" s="124" t="s">
        <v>221</v>
      </c>
      <c r="D505" s="124" t="s">
        <v>222</v>
      </c>
      <c r="E505" s="125" t="s">
        <v>223</v>
      </c>
      <c r="F505" s="48"/>
    </row>
    <row r="506" spans="1:6" x14ac:dyDescent="0.2">
      <c r="A506" s="122">
        <v>8718</v>
      </c>
      <c r="B506" s="123">
        <v>43930</v>
      </c>
      <c r="C506" s="124" t="s">
        <v>221</v>
      </c>
      <c r="D506" s="124" t="s">
        <v>222</v>
      </c>
      <c r="E506" s="125" t="s">
        <v>223</v>
      </c>
      <c r="F506" s="48"/>
    </row>
    <row r="507" spans="1:6" x14ac:dyDescent="0.2">
      <c r="A507" s="122">
        <v>8719</v>
      </c>
      <c r="B507" s="123">
        <v>43930</v>
      </c>
      <c r="C507" s="124" t="s">
        <v>221</v>
      </c>
      <c r="D507" s="124" t="s">
        <v>222</v>
      </c>
      <c r="E507" s="125" t="s">
        <v>223</v>
      </c>
      <c r="F507" s="48"/>
    </row>
    <row r="508" spans="1:6" x14ac:dyDescent="0.2">
      <c r="A508" s="122">
        <v>8734</v>
      </c>
      <c r="B508" s="123">
        <v>43936</v>
      </c>
      <c r="C508" s="124" t="s">
        <v>221</v>
      </c>
      <c r="D508" s="124" t="s">
        <v>222</v>
      </c>
      <c r="E508" s="125" t="s">
        <v>223</v>
      </c>
      <c r="F508" s="48"/>
    </row>
    <row r="509" spans="1:6" x14ac:dyDescent="0.2">
      <c r="A509" s="122">
        <v>8739</v>
      </c>
      <c r="B509" s="123">
        <v>43936</v>
      </c>
      <c r="C509" s="124" t="s">
        <v>221</v>
      </c>
      <c r="D509" s="124" t="s">
        <v>222</v>
      </c>
      <c r="E509" s="125" t="s">
        <v>223</v>
      </c>
      <c r="F509" s="48"/>
    </row>
    <row r="510" spans="1:6" x14ac:dyDescent="0.2">
      <c r="A510" s="122">
        <v>8733</v>
      </c>
      <c r="B510" s="123">
        <v>43936</v>
      </c>
      <c r="C510" s="124" t="s">
        <v>221</v>
      </c>
      <c r="D510" s="124" t="s">
        <v>222</v>
      </c>
      <c r="E510" s="125" t="s">
        <v>223</v>
      </c>
      <c r="F510" s="48"/>
    </row>
    <row r="511" spans="1:6" x14ac:dyDescent="0.2">
      <c r="A511" s="122">
        <v>8735</v>
      </c>
      <c r="B511" s="123">
        <v>43937</v>
      </c>
      <c r="C511" s="124" t="s">
        <v>221</v>
      </c>
      <c r="D511" s="124" t="s">
        <v>222</v>
      </c>
      <c r="E511" s="125" t="s">
        <v>223</v>
      </c>
      <c r="F511" s="48"/>
    </row>
    <row r="512" spans="1:6" x14ac:dyDescent="0.2">
      <c r="A512" s="122">
        <v>8736</v>
      </c>
      <c r="B512" s="123">
        <v>43937</v>
      </c>
      <c r="C512" s="124" t="s">
        <v>221</v>
      </c>
      <c r="D512" s="124" t="s">
        <v>222</v>
      </c>
      <c r="E512" s="125" t="s">
        <v>223</v>
      </c>
      <c r="F512" s="48"/>
    </row>
    <row r="513" spans="1:6" x14ac:dyDescent="0.2">
      <c r="A513" s="122">
        <v>8740</v>
      </c>
      <c r="B513" s="123">
        <v>43934</v>
      </c>
      <c r="C513" s="124" t="s">
        <v>221</v>
      </c>
      <c r="D513" s="124" t="s">
        <v>222</v>
      </c>
      <c r="E513" s="125" t="s">
        <v>223</v>
      </c>
      <c r="F513" s="48"/>
    </row>
    <row r="514" spans="1:6" x14ac:dyDescent="0.2">
      <c r="A514" s="122">
        <v>8741</v>
      </c>
      <c r="B514" s="123">
        <v>43901</v>
      </c>
      <c r="C514" s="124" t="s">
        <v>221</v>
      </c>
      <c r="D514" s="124" t="s">
        <v>222</v>
      </c>
      <c r="E514" s="125" t="s">
        <v>223</v>
      </c>
      <c r="F514" s="48"/>
    </row>
    <row r="515" spans="1:6" x14ac:dyDescent="0.2">
      <c r="A515" s="122">
        <v>8745</v>
      </c>
      <c r="B515" s="123">
        <v>43930</v>
      </c>
      <c r="C515" s="124" t="s">
        <v>221</v>
      </c>
      <c r="D515" s="124" t="s">
        <v>222</v>
      </c>
      <c r="E515" s="125" t="s">
        <v>223</v>
      </c>
      <c r="F515" s="48"/>
    </row>
    <row r="516" spans="1:6" x14ac:dyDescent="0.2">
      <c r="A516" s="122">
        <v>8746</v>
      </c>
      <c r="B516" s="123">
        <v>43930</v>
      </c>
      <c r="C516" s="124" t="s">
        <v>221</v>
      </c>
      <c r="D516" s="124" t="s">
        <v>222</v>
      </c>
      <c r="E516" s="125" t="s">
        <v>223</v>
      </c>
      <c r="F516" s="48"/>
    </row>
    <row r="517" spans="1:6" x14ac:dyDescent="0.2">
      <c r="A517" s="122">
        <v>8748</v>
      </c>
      <c r="B517" s="123">
        <v>43928</v>
      </c>
      <c r="C517" s="124" t="s">
        <v>221</v>
      </c>
      <c r="D517" s="124" t="s">
        <v>222</v>
      </c>
      <c r="E517" s="125" t="s">
        <v>223</v>
      </c>
      <c r="F517" s="48"/>
    </row>
    <row r="518" spans="1:6" x14ac:dyDescent="0.2">
      <c r="A518" s="122">
        <v>8749</v>
      </c>
      <c r="B518" s="123">
        <v>43928</v>
      </c>
      <c r="C518" s="124" t="s">
        <v>221</v>
      </c>
      <c r="D518" s="124" t="s">
        <v>222</v>
      </c>
      <c r="E518" s="125" t="s">
        <v>223</v>
      </c>
      <c r="F518" s="48"/>
    </row>
    <row r="519" spans="1:6" x14ac:dyDescent="0.2">
      <c r="A519" s="122">
        <v>8762</v>
      </c>
      <c r="B519" s="123">
        <v>43922</v>
      </c>
      <c r="C519" s="124" t="s">
        <v>221</v>
      </c>
      <c r="D519" s="124" t="s">
        <v>222</v>
      </c>
      <c r="E519" s="125" t="s">
        <v>223</v>
      </c>
      <c r="F519" s="48"/>
    </row>
    <row r="520" spans="1:6" x14ac:dyDescent="0.2">
      <c r="A520" s="122">
        <v>8767</v>
      </c>
      <c r="B520" s="123">
        <v>43928</v>
      </c>
      <c r="C520" s="124" t="s">
        <v>221</v>
      </c>
      <c r="D520" s="124" t="s">
        <v>222</v>
      </c>
      <c r="E520" s="125" t="s">
        <v>223</v>
      </c>
      <c r="F520" s="48"/>
    </row>
    <row r="521" spans="1:6" x14ac:dyDescent="0.2">
      <c r="A521" s="122">
        <v>8769</v>
      </c>
      <c r="B521" s="123">
        <v>43937</v>
      </c>
      <c r="C521" s="124" t="s">
        <v>221</v>
      </c>
      <c r="D521" s="124" t="s">
        <v>222</v>
      </c>
      <c r="E521" s="125" t="s">
        <v>223</v>
      </c>
      <c r="F521" s="48"/>
    </row>
    <row r="522" spans="1:6" x14ac:dyDescent="0.2">
      <c r="A522" s="122">
        <v>8787</v>
      </c>
      <c r="B522" s="123">
        <v>43937</v>
      </c>
      <c r="C522" s="124" t="s">
        <v>221</v>
      </c>
      <c r="D522" s="124" t="s">
        <v>222</v>
      </c>
      <c r="E522" s="125" t="s">
        <v>223</v>
      </c>
      <c r="F522" s="48"/>
    </row>
    <row r="523" spans="1:6" x14ac:dyDescent="0.2">
      <c r="A523" s="122">
        <v>8792</v>
      </c>
      <c r="B523" s="123">
        <v>43937</v>
      </c>
      <c r="C523" s="124" t="s">
        <v>221</v>
      </c>
      <c r="D523" s="124" t="s">
        <v>222</v>
      </c>
      <c r="E523" s="125" t="s">
        <v>223</v>
      </c>
      <c r="F523" s="48"/>
    </row>
    <row r="524" spans="1:6" x14ac:dyDescent="0.2">
      <c r="A524" s="122">
        <v>8795</v>
      </c>
      <c r="B524" s="123">
        <v>43937</v>
      </c>
      <c r="C524" s="124" t="s">
        <v>221</v>
      </c>
      <c r="D524" s="124" t="s">
        <v>222</v>
      </c>
      <c r="E524" s="125" t="s">
        <v>223</v>
      </c>
      <c r="F524" s="48"/>
    </row>
    <row r="525" spans="1:6" x14ac:dyDescent="0.2">
      <c r="A525" s="122">
        <v>8803</v>
      </c>
      <c r="B525" s="123">
        <v>43936</v>
      </c>
      <c r="C525" s="124" t="s">
        <v>221</v>
      </c>
      <c r="D525" s="124" t="s">
        <v>222</v>
      </c>
      <c r="E525" s="125" t="s">
        <v>223</v>
      </c>
      <c r="F525" s="48"/>
    </row>
    <row r="526" spans="1:6" x14ac:dyDescent="0.2">
      <c r="A526" s="122">
        <v>8787</v>
      </c>
      <c r="B526" s="123">
        <v>43937</v>
      </c>
      <c r="C526" s="124" t="s">
        <v>221</v>
      </c>
      <c r="D526" s="124" t="s">
        <v>222</v>
      </c>
      <c r="E526" s="125" t="s">
        <v>223</v>
      </c>
      <c r="F526" s="48"/>
    </row>
    <row r="527" spans="1:6" x14ac:dyDescent="0.2">
      <c r="A527" s="122">
        <v>8792</v>
      </c>
      <c r="B527" s="123">
        <v>43937</v>
      </c>
      <c r="C527" s="124" t="s">
        <v>221</v>
      </c>
      <c r="D527" s="124" t="s">
        <v>222</v>
      </c>
      <c r="E527" s="125" t="s">
        <v>223</v>
      </c>
      <c r="F527" s="48"/>
    </row>
    <row r="528" spans="1:6" x14ac:dyDescent="0.2">
      <c r="A528" s="122">
        <v>8795</v>
      </c>
      <c r="B528" s="123">
        <v>43937</v>
      </c>
      <c r="C528" s="124" t="s">
        <v>221</v>
      </c>
      <c r="D528" s="124" t="s">
        <v>222</v>
      </c>
      <c r="E528" s="125" t="s">
        <v>223</v>
      </c>
      <c r="F528" s="48"/>
    </row>
    <row r="529" spans="1:6" x14ac:dyDescent="0.2">
      <c r="A529" s="122">
        <v>8803</v>
      </c>
      <c r="B529" s="123">
        <v>43936</v>
      </c>
      <c r="C529" s="124" t="s">
        <v>221</v>
      </c>
      <c r="D529" s="124" t="s">
        <v>222</v>
      </c>
      <c r="E529" s="125" t="s">
        <v>223</v>
      </c>
      <c r="F529" s="48"/>
    </row>
    <row r="530" spans="1:6" x14ac:dyDescent="0.2">
      <c r="A530" s="122">
        <v>8810</v>
      </c>
      <c r="B530" s="123">
        <v>43924</v>
      </c>
      <c r="C530" s="124" t="s">
        <v>221</v>
      </c>
      <c r="D530" s="124" t="s">
        <v>222</v>
      </c>
      <c r="E530" s="125" t="s">
        <v>223</v>
      </c>
      <c r="F530" s="48"/>
    </row>
    <row r="531" spans="1:6" x14ac:dyDescent="0.2">
      <c r="A531" s="122">
        <v>8811</v>
      </c>
      <c r="B531" s="123">
        <v>43938</v>
      </c>
      <c r="C531" s="124" t="s">
        <v>221</v>
      </c>
      <c r="D531" s="124" t="s">
        <v>222</v>
      </c>
      <c r="E531" s="125" t="s">
        <v>223</v>
      </c>
      <c r="F531" s="48"/>
    </row>
    <row r="532" spans="1:6" x14ac:dyDescent="0.2">
      <c r="A532" s="122">
        <v>8816</v>
      </c>
      <c r="B532" s="123">
        <v>43935</v>
      </c>
      <c r="C532" s="124" t="s">
        <v>221</v>
      </c>
      <c r="D532" s="124" t="s">
        <v>222</v>
      </c>
      <c r="E532" s="125" t="s">
        <v>223</v>
      </c>
      <c r="F532" s="48"/>
    </row>
    <row r="533" spans="1:6" x14ac:dyDescent="0.2">
      <c r="A533" s="122">
        <v>8832</v>
      </c>
      <c r="B533" s="123">
        <v>43930</v>
      </c>
      <c r="C533" s="124" t="s">
        <v>221</v>
      </c>
      <c r="D533" s="124" t="s">
        <v>222</v>
      </c>
      <c r="E533" s="125" t="s">
        <v>223</v>
      </c>
      <c r="F533" s="48"/>
    </row>
    <row r="534" spans="1:6" x14ac:dyDescent="0.2">
      <c r="A534" s="122">
        <v>8833</v>
      </c>
      <c r="B534" s="123">
        <v>43940</v>
      </c>
      <c r="C534" s="124" t="s">
        <v>221</v>
      </c>
      <c r="D534" s="124" t="s">
        <v>222</v>
      </c>
      <c r="E534" s="125" t="s">
        <v>223</v>
      </c>
      <c r="F534" s="48"/>
    </row>
    <row r="535" spans="1:6" x14ac:dyDescent="0.2">
      <c r="A535" s="122">
        <v>8834</v>
      </c>
      <c r="B535" s="123">
        <v>43939</v>
      </c>
      <c r="C535" s="124" t="s">
        <v>221</v>
      </c>
      <c r="D535" s="124" t="s">
        <v>222</v>
      </c>
      <c r="E535" s="125" t="s">
        <v>223</v>
      </c>
      <c r="F535" s="48"/>
    </row>
    <row r="536" spans="1:6" x14ac:dyDescent="0.2">
      <c r="A536" s="122">
        <v>8835</v>
      </c>
      <c r="B536" s="123">
        <v>43930</v>
      </c>
      <c r="C536" s="124" t="s">
        <v>221</v>
      </c>
      <c r="D536" s="124" t="s">
        <v>222</v>
      </c>
      <c r="E536" s="125" t="s">
        <v>223</v>
      </c>
      <c r="F536" s="48"/>
    </row>
    <row r="537" spans="1:6" x14ac:dyDescent="0.2">
      <c r="A537" s="122">
        <v>8840</v>
      </c>
      <c r="B537" s="123">
        <v>43934</v>
      </c>
      <c r="C537" s="124" t="s">
        <v>221</v>
      </c>
      <c r="D537" s="124" t="s">
        <v>222</v>
      </c>
      <c r="E537" s="125" t="s">
        <v>223</v>
      </c>
      <c r="F537" s="48"/>
    </row>
    <row r="538" spans="1:6" x14ac:dyDescent="0.2">
      <c r="A538" s="122">
        <v>8842</v>
      </c>
      <c r="B538" s="123">
        <v>43930</v>
      </c>
      <c r="C538" s="124" t="s">
        <v>221</v>
      </c>
      <c r="D538" s="124" t="s">
        <v>222</v>
      </c>
      <c r="E538" s="125" t="s">
        <v>223</v>
      </c>
      <c r="F538" s="48"/>
    </row>
    <row r="539" spans="1:6" x14ac:dyDescent="0.2">
      <c r="A539" s="122">
        <v>8843</v>
      </c>
      <c r="B539" s="123">
        <v>43939</v>
      </c>
      <c r="C539" s="124" t="s">
        <v>221</v>
      </c>
      <c r="D539" s="124" t="s">
        <v>222</v>
      </c>
      <c r="E539" s="125" t="s">
        <v>223</v>
      </c>
      <c r="F539" s="48"/>
    </row>
    <row r="540" spans="1:6" x14ac:dyDescent="0.2">
      <c r="A540" s="122">
        <v>8846</v>
      </c>
      <c r="B540" s="123">
        <v>43939</v>
      </c>
      <c r="C540" s="124" t="s">
        <v>221</v>
      </c>
      <c r="D540" s="124" t="s">
        <v>222</v>
      </c>
      <c r="E540" s="125" t="s">
        <v>223</v>
      </c>
      <c r="F540" s="48"/>
    </row>
    <row r="541" spans="1:6" x14ac:dyDescent="0.2">
      <c r="A541" s="122">
        <v>8854</v>
      </c>
      <c r="B541" s="123">
        <v>43936</v>
      </c>
      <c r="C541" s="124" t="s">
        <v>221</v>
      </c>
      <c r="D541" s="124" t="s">
        <v>222</v>
      </c>
      <c r="E541" s="125" t="s">
        <v>223</v>
      </c>
      <c r="F541" s="48"/>
    </row>
    <row r="542" spans="1:6" x14ac:dyDescent="0.2">
      <c r="A542" s="122">
        <v>8856</v>
      </c>
      <c r="B542" s="123">
        <v>43924</v>
      </c>
      <c r="C542" s="124" t="s">
        <v>221</v>
      </c>
      <c r="D542" s="124" t="s">
        <v>222</v>
      </c>
      <c r="E542" s="125" t="s">
        <v>223</v>
      </c>
      <c r="F542" s="48"/>
    </row>
    <row r="543" spans="1:6" x14ac:dyDescent="0.2">
      <c r="A543" s="122">
        <v>8857</v>
      </c>
      <c r="B543" s="123">
        <v>43941</v>
      </c>
      <c r="C543" s="124" t="s">
        <v>221</v>
      </c>
      <c r="D543" s="124" t="s">
        <v>222</v>
      </c>
      <c r="E543" s="125" t="s">
        <v>223</v>
      </c>
      <c r="F543" s="48"/>
    </row>
    <row r="544" spans="1:6" x14ac:dyDescent="0.2">
      <c r="A544" s="122">
        <v>8858</v>
      </c>
      <c r="B544" s="123">
        <v>43941</v>
      </c>
      <c r="C544" s="124" t="s">
        <v>221</v>
      </c>
      <c r="D544" s="124" t="s">
        <v>222</v>
      </c>
      <c r="E544" s="125" t="s">
        <v>223</v>
      </c>
      <c r="F544" s="48"/>
    </row>
    <row r="545" spans="1:6" x14ac:dyDescent="0.2">
      <c r="A545" s="122">
        <v>8869</v>
      </c>
      <c r="B545" s="123">
        <v>43941</v>
      </c>
      <c r="C545" s="124" t="s">
        <v>221</v>
      </c>
      <c r="D545" s="124" t="s">
        <v>222</v>
      </c>
      <c r="E545" s="125" t="s">
        <v>223</v>
      </c>
      <c r="F545" s="48"/>
    </row>
    <row r="546" spans="1:6" x14ac:dyDescent="0.2">
      <c r="A546" s="122">
        <v>8875</v>
      </c>
      <c r="B546" s="122" t="s">
        <v>276</v>
      </c>
      <c r="C546" s="124" t="s">
        <v>221</v>
      </c>
      <c r="D546" s="124" t="s">
        <v>222</v>
      </c>
      <c r="E546" s="125" t="s">
        <v>223</v>
      </c>
      <c r="F546" s="48"/>
    </row>
    <row r="547" spans="1:6" x14ac:dyDescent="0.2">
      <c r="A547" s="122">
        <v>8884</v>
      </c>
      <c r="B547" s="123">
        <v>43930</v>
      </c>
      <c r="C547" s="124" t="s">
        <v>221</v>
      </c>
      <c r="D547" s="124" t="s">
        <v>222</v>
      </c>
      <c r="E547" s="125" t="s">
        <v>223</v>
      </c>
      <c r="F547" s="48"/>
    </row>
    <row r="548" spans="1:6" x14ac:dyDescent="0.2">
      <c r="A548" s="122">
        <v>8881</v>
      </c>
      <c r="B548" s="123">
        <v>43936</v>
      </c>
      <c r="C548" s="124" t="s">
        <v>221</v>
      </c>
      <c r="D548" s="124" t="s">
        <v>222</v>
      </c>
      <c r="E548" s="125" t="s">
        <v>223</v>
      </c>
      <c r="F548" s="48"/>
    </row>
    <row r="549" spans="1:6" x14ac:dyDescent="0.2">
      <c r="A549" s="122">
        <v>8873</v>
      </c>
      <c r="B549" s="123">
        <v>43930</v>
      </c>
      <c r="C549" s="124" t="s">
        <v>221</v>
      </c>
      <c r="D549" s="124" t="s">
        <v>222</v>
      </c>
      <c r="E549" s="125" t="s">
        <v>223</v>
      </c>
      <c r="F549" s="48"/>
    </row>
    <row r="550" spans="1:6" x14ac:dyDescent="0.2">
      <c r="A550" s="122">
        <v>8864</v>
      </c>
      <c r="B550" s="123">
        <v>43941</v>
      </c>
      <c r="C550" s="124" t="s">
        <v>221</v>
      </c>
      <c r="D550" s="124" t="s">
        <v>222</v>
      </c>
      <c r="E550" s="125" t="s">
        <v>223</v>
      </c>
      <c r="F550" s="48"/>
    </row>
    <row r="551" spans="1:6" x14ac:dyDescent="0.2">
      <c r="A551" s="122">
        <v>8817</v>
      </c>
      <c r="B551" s="123">
        <v>43938</v>
      </c>
      <c r="C551" s="124" t="s">
        <v>221</v>
      </c>
      <c r="D551" s="124" t="s">
        <v>222</v>
      </c>
      <c r="E551" s="125" t="s">
        <v>223</v>
      </c>
      <c r="F551" s="48"/>
    </row>
    <row r="552" spans="1:6" x14ac:dyDescent="0.2">
      <c r="A552" s="122">
        <v>8889</v>
      </c>
      <c r="B552" s="123">
        <v>43936</v>
      </c>
      <c r="C552" s="124" t="s">
        <v>221</v>
      </c>
      <c r="D552" s="124" t="s">
        <v>222</v>
      </c>
      <c r="E552" s="125" t="s">
        <v>223</v>
      </c>
      <c r="F552" s="48"/>
    </row>
    <row r="553" spans="1:6" x14ac:dyDescent="0.2">
      <c r="A553" s="122">
        <v>8890</v>
      </c>
      <c r="B553" s="123">
        <v>43936</v>
      </c>
      <c r="C553" s="124" t="s">
        <v>221</v>
      </c>
      <c r="D553" s="124" t="s">
        <v>222</v>
      </c>
      <c r="E553" s="125" t="s">
        <v>223</v>
      </c>
      <c r="F553" s="48"/>
    </row>
    <row r="554" spans="1:6" x14ac:dyDescent="0.2">
      <c r="A554" s="122">
        <v>8894</v>
      </c>
      <c r="B554" s="123">
        <v>43943</v>
      </c>
      <c r="C554" s="124" t="s">
        <v>221</v>
      </c>
      <c r="D554" s="124" t="s">
        <v>222</v>
      </c>
      <c r="E554" s="125" t="s">
        <v>223</v>
      </c>
      <c r="F554" s="48"/>
    </row>
    <row r="555" spans="1:6" x14ac:dyDescent="0.2">
      <c r="A555" s="122">
        <v>8892</v>
      </c>
      <c r="B555" s="123">
        <v>43942</v>
      </c>
      <c r="C555" s="124" t="s">
        <v>221</v>
      </c>
      <c r="D555" s="124" t="s">
        <v>222</v>
      </c>
      <c r="E555" s="125" t="s">
        <v>223</v>
      </c>
      <c r="F555" s="48"/>
    </row>
    <row r="556" spans="1:6" x14ac:dyDescent="0.2">
      <c r="A556" s="122">
        <v>8897</v>
      </c>
      <c r="B556" s="123">
        <v>43942</v>
      </c>
      <c r="C556" s="124" t="s">
        <v>221</v>
      </c>
      <c r="D556" s="124" t="s">
        <v>222</v>
      </c>
      <c r="E556" s="125" t="s">
        <v>223</v>
      </c>
      <c r="F556" s="48"/>
    </row>
    <row r="557" spans="1:6" x14ac:dyDescent="0.2">
      <c r="A557" s="122">
        <v>8903</v>
      </c>
      <c r="B557" s="123">
        <v>43941</v>
      </c>
      <c r="C557" s="124" t="s">
        <v>221</v>
      </c>
      <c r="D557" s="124" t="s">
        <v>222</v>
      </c>
      <c r="E557" s="125" t="s">
        <v>223</v>
      </c>
      <c r="F557" s="48"/>
    </row>
    <row r="558" spans="1:6" x14ac:dyDescent="0.2">
      <c r="A558" s="122">
        <v>8906</v>
      </c>
      <c r="B558" s="123">
        <v>43930</v>
      </c>
      <c r="C558" s="124" t="s">
        <v>221</v>
      </c>
      <c r="D558" s="124" t="s">
        <v>222</v>
      </c>
      <c r="E558" s="125" t="s">
        <v>223</v>
      </c>
      <c r="F558" s="48"/>
    </row>
    <row r="559" spans="1:6" x14ac:dyDescent="0.2">
      <c r="A559" s="122">
        <v>8909</v>
      </c>
      <c r="B559" s="123">
        <v>43930</v>
      </c>
      <c r="C559" s="124" t="s">
        <v>221</v>
      </c>
      <c r="D559" s="124" t="s">
        <v>222</v>
      </c>
      <c r="E559" s="125" t="s">
        <v>223</v>
      </c>
      <c r="F559" s="48"/>
    </row>
    <row r="560" spans="1:6" x14ac:dyDescent="0.2">
      <c r="A560" s="122">
        <v>8915</v>
      </c>
      <c r="B560" s="123">
        <v>43943</v>
      </c>
      <c r="C560" s="124" t="s">
        <v>221</v>
      </c>
      <c r="D560" s="124" t="s">
        <v>222</v>
      </c>
      <c r="E560" s="125" t="s">
        <v>223</v>
      </c>
      <c r="F560" s="48"/>
    </row>
    <row r="561" spans="1:6" x14ac:dyDescent="0.2">
      <c r="A561" s="122">
        <v>8629</v>
      </c>
      <c r="B561" s="123">
        <v>43930</v>
      </c>
      <c r="C561" s="124" t="s">
        <v>221</v>
      </c>
      <c r="D561" s="124" t="s">
        <v>222</v>
      </c>
      <c r="E561" s="125" t="s">
        <v>223</v>
      </c>
      <c r="F561" s="48"/>
    </row>
    <row r="562" spans="1:6" x14ac:dyDescent="0.2">
      <c r="A562" s="122">
        <v>8951</v>
      </c>
      <c r="B562" s="123">
        <v>43937</v>
      </c>
      <c r="C562" s="124" t="s">
        <v>221</v>
      </c>
      <c r="D562" s="124" t="s">
        <v>222</v>
      </c>
      <c r="E562" s="125" t="s">
        <v>223</v>
      </c>
      <c r="F562" s="48"/>
    </row>
    <row r="563" spans="1:6" x14ac:dyDescent="0.2">
      <c r="A563" s="122">
        <v>8971</v>
      </c>
      <c r="B563" s="123">
        <v>43931</v>
      </c>
      <c r="C563" s="124" t="s">
        <v>221</v>
      </c>
      <c r="D563" s="124" t="s">
        <v>222</v>
      </c>
      <c r="E563" s="125" t="s">
        <v>223</v>
      </c>
      <c r="F563" s="48"/>
    </row>
    <row r="564" spans="1:6" x14ac:dyDescent="0.2">
      <c r="A564" s="122">
        <v>8975</v>
      </c>
      <c r="B564" s="123">
        <v>43937</v>
      </c>
      <c r="C564" s="124" t="s">
        <v>221</v>
      </c>
      <c r="D564" s="124" t="s">
        <v>222</v>
      </c>
      <c r="E564" s="125" t="s">
        <v>223</v>
      </c>
      <c r="F564" s="48"/>
    </row>
    <row r="565" spans="1:6" x14ac:dyDescent="0.2">
      <c r="A565" s="122">
        <v>8977</v>
      </c>
      <c r="B565" s="123">
        <v>43929</v>
      </c>
      <c r="C565" s="124" t="s">
        <v>221</v>
      </c>
      <c r="D565" s="124" t="s">
        <v>222</v>
      </c>
      <c r="E565" s="125" t="s">
        <v>223</v>
      </c>
      <c r="F565" s="48"/>
    </row>
    <row r="566" spans="1:6" x14ac:dyDescent="0.2">
      <c r="A566" s="122">
        <v>8997</v>
      </c>
      <c r="B566" s="123">
        <v>43945</v>
      </c>
      <c r="C566" s="124" t="s">
        <v>221</v>
      </c>
      <c r="D566" s="124" t="s">
        <v>222</v>
      </c>
      <c r="E566" s="125" t="s">
        <v>223</v>
      </c>
      <c r="F566" s="48"/>
    </row>
    <row r="567" spans="1:6" x14ac:dyDescent="0.2">
      <c r="A567" s="122">
        <v>9003</v>
      </c>
      <c r="B567" s="123">
        <v>43943</v>
      </c>
      <c r="C567" s="124" t="s">
        <v>221</v>
      </c>
      <c r="D567" s="124" t="s">
        <v>222</v>
      </c>
      <c r="E567" s="125" t="s">
        <v>223</v>
      </c>
      <c r="F567" s="48"/>
    </row>
    <row r="568" spans="1:6" x14ac:dyDescent="0.2">
      <c r="A568" s="122">
        <v>9011</v>
      </c>
      <c r="B568" s="123">
        <v>43945</v>
      </c>
      <c r="C568" s="124" t="s">
        <v>221</v>
      </c>
      <c r="D568" s="124" t="s">
        <v>222</v>
      </c>
      <c r="E568" s="125" t="s">
        <v>223</v>
      </c>
      <c r="F568" s="48"/>
    </row>
    <row r="569" spans="1:6" x14ac:dyDescent="0.2">
      <c r="A569" s="122">
        <v>9069</v>
      </c>
      <c r="B569" s="123">
        <v>43950</v>
      </c>
      <c r="C569" s="124" t="s">
        <v>221</v>
      </c>
      <c r="D569" s="124" t="s">
        <v>222</v>
      </c>
      <c r="E569" s="125" t="s">
        <v>223</v>
      </c>
      <c r="F569" s="48"/>
    </row>
    <row r="570" spans="1:6" x14ac:dyDescent="0.2">
      <c r="A570" s="122">
        <v>9070</v>
      </c>
      <c r="B570" s="123">
        <v>43949</v>
      </c>
      <c r="C570" s="124" t="s">
        <v>221</v>
      </c>
      <c r="D570" s="124" t="s">
        <v>222</v>
      </c>
      <c r="E570" s="125" t="s">
        <v>223</v>
      </c>
      <c r="F570" s="48"/>
    </row>
    <row r="571" spans="1:6" x14ac:dyDescent="0.2">
      <c r="A571" s="122">
        <v>9195</v>
      </c>
      <c r="B571" s="123">
        <v>43954</v>
      </c>
      <c r="C571" s="124" t="s">
        <v>221</v>
      </c>
      <c r="D571" s="124" t="s">
        <v>222</v>
      </c>
      <c r="E571" s="125" t="s">
        <v>223</v>
      </c>
      <c r="F571" s="48"/>
    </row>
    <row r="572" spans="1:6" x14ac:dyDescent="0.2">
      <c r="A572" s="122">
        <v>9252</v>
      </c>
      <c r="B572" s="123">
        <v>43959</v>
      </c>
      <c r="C572" s="124" t="s">
        <v>221</v>
      </c>
      <c r="D572" s="124" t="s">
        <v>222</v>
      </c>
      <c r="E572" s="125" t="s">
        <v>223</v>
      </c>
      <c r="F572" s="48"/>
    </row>
    <row r="573" spans="1:6" x14ac:dyDescent="0.2">
      <c r="A573" s="122">
        <v>9255</v>
      </c>
      <c r="B573" s="123">
        <v>43951</v>
      </c>
      <c r="C573" s="124" t="s">
        <v>221</v>
      </c>
      <c r="D573" s="124" t="s">
        <v>222</v>
      </c>
      <c r="E573" s="125" t="s">
        <v>223</v>
      </c>
      <c r="F573" s="48"/>
    </row>
    <row r="574" spans="1:6" x14ac:dyDescent="0.2">
      <c r="A574" s="122">
        <v>9269</v>
      </c>
      <c r="B574" s="123">
        <v>43929</v>
      </c>
      <c r="C574" s="124" t="s">
        <v>221</v>
      </c>
      <c r="D574" s="124" t="s">
        <v>222</v>
      </c>
      <c r="E574" s="125" t="s">
        <v>223</v>
      </c>
      <c r="F574" s="48"/>
    </row>
    <row r="575" spans="1:6" x14ac:dyDescent="0.2">
      <c r="A575" s="122">
        <v>9283</v>
      </c>
      <c r="B575" s="123">
        <v>43924</v>
      </c>
      <c r="C575" s="124" t="s">
        <v>221</v>
      </c>
      <c r="D575" s="124" t="s">
        <v>222</v>
      </c>
      <c r="E575" s="125" t="s">
        <v>223</v>
      </c>
      <c r="F575" s="48"/>
    </row>
    <row r="576" spans="1:6" x14ac:dyDescent="0.2">
      <c r="A576" s="122">
        <v>9291</v>
      </c>
      <c r="B576" s="123">
        <v>43963</v>
      </c>
      <c r="C576" s="124" t="s">
        <v>221</v>
      </c>
      <c r="D576" s="124" t="s">
        <v>222</v>
      </c>
      <c r="E576" s="125" t="s">
        <v>223</v>
      </c>
      <c r="F576" s="48"/>
    </row>
    <row r="577" spans="1:6" x14ac:dyDescent="0.2">
      <c r="A577" s="122">
        <v>9296</v>
      </c>
      <c r="B577" s="123">
        <v>43964</v>
      </c>
      <c r="C577" s="124" t="s">
        <v>221</v>
      </c>
      <c r="D577" s="124" t="s">
        <v>222</v>
      </c>
      <c r="E577" s="125" t="s">
        <v>223</v>
      </c>
      <c r="F577" s="48"/>
    </row>
    <row r="578" spans="1:6" x14ac:dyDescent="0.2">
      <c r="A578" s="122">
        <v>9297</v>
      </c>
      <c r="B578" s="122" t="s">
        <v>277</v>
      </c>
      <c r="C578" s="124" t="s">
        <v>221</v>
      </c>
      <c r="D578" s="124" t="s">
        <v>222</v>
      </c>
      <c r="E578" s="125" t="s">
        <v>223</v>
      </c>
      <c r="F578" s="48"/>
    </row>
    <row r="579" spans="1:6" x14ac:dyDescent="0.2">
      <c r="A579" s="122">
        <v>9331</v>
      </c>
      <c r="B579" s="123">
        <v>43936</v>
      </c>
      <c r="C579" s="124" t="s">
        <v>221</v>
      </c>
      <c r="D579" s="124" t="s">
        <v>222</v>
      </c>
      <c r="E579" s="125" t="s">
        <v>223</v>
      </c>
      <c r="F579" s="48"/>
    </row>
    <row r="580" spans="1:6" x14ac:dyDescent="0.2">
      <c r="A580" s="122">
        <v>9345</v>
      </c>
      <c r="B580" s="123">
        <v>43969</v>
      </c>
      <c r="C580" s="124" t="s">
        <v>221</v>
      </c>
      <c r="D580" s="124" t="s">
        <v>222</v>
      </c>
      <c r="E580" s="125" t="s">
        <v>223</v>
      </c>
      <c r="F580" s="48"/>
    </row>
    <row r="581" spans="1:6" x14ac:dyDescent="0.2">
      <c r="A581" s="122">
        <v>9346</v>
      </c>
      <c r="B581" s="123">
        <v>43969</v>
      </c>
      <c r="C581" s="124" t="s">
        <v>221</v>
      </c>
      <c r="D581" s="124" t="s">
        <v>222</v>
      </c>
      <c r="E581" s="125" t="s">
        <v>223</v>
      </c>
      <c r="F581" s="48"/>
    </row>
    <row r="582" spans="1:6" x14ac:dyDescent="0.2">
      <c r="A582" s="122">
        <v>9360</v>
      </c>
      <c r="B582" s="123">
        <v>43970</v>
      </c>
      <c r="C582" s="124" t="s">
        <v>221</v>
      </c>
      <c r="D582" s="124" t="s">
        <v>222</v>
      </c>
      <c r="E582" s="125" t="s">
        <v>223</v>
      </c>
      <c r="F582" s="48"/>
    </row>
    <row r="583" spans="1:6" x14ac:dyDescent="0.2">
      <c r="A583" s="122">
        <v>9363</v>
      </c>
      <c r="B583" s="123">
        <v>43970</v>
      </c>
      <c r="C583" s="124" t="s">
        <v>221</v>
      </c>
      <c r="D583" s="124" t="s">
        <v>222</v>
      </c>
      <c r="E583" s="125" t="s">
        <v>223</v>
      </c>
      <c r="F583" s="48"/>
    </row>
    <row r="584" spans="1:6" x14ac:dyDescent="0.2">
      <c r="A584" s="122">
        <v>9378</v>
      </c>
      <c r="B584" s="123">
        <v>43971</v>
      </c>
      <c r="C584" s="124" t="s">
        <v>221</v>
      </c>
      <c r="D584" s="124" t="s">
        <v>222</v>
      </c>
      <c r="E584" s="125" t="s">
        <v>223</v>
      </c>
      <c r="F584" s="48"/>
    </row>
    <row r="585" spans="1:6" x14ac:dyDescent="0.2">
      <c r="A585" s="122">
        <v>9391</v>
      </c>
      <c r="B585" s="123">
        <v>43972</v>
      </c>
      <c r="C585" s="124" t="s">
        <v>221</v>
      </c>
      <c r="D585" s="124" t="s">
        <v>222</v>
      </c>
      <c r="E585" s="125" t="s">
        <v>223</v>
      </c>
      <c r="F585" s="48"/>
    </row>
    <row r="586" spans="1:6" x14ac:dyDescent="0.2">
      <c r="A586" s="122">
        <v>9421</v>
      </c>
      <c r="B586" s="123">
        <v>43976</v>
      </c>
      <c r="C586" s="124" t="s">
        <v>221</v>
      </c>
      <c r="D586" s="124" t="s">
        <v>222</v>
      </c>
      <c r="E586" s="125" t="s">
        <v>223</v>
      </c>
      <c r="F586" s="48"/>
    </row>
    <row r="587" spans="1:6" x14ac:dyDescent="0.2">
      <c r="A587" s="122">
        <v>9436</v>
      </c>
      <c r="B587" s="123">
        <v>43977</v>
      </c>
      <c r="C587" s="124" t="s">
        <v>221</v>
      </c>
      <c r="D587" s="124" t="s">
        <v>222</v>
      </c>
      <c r="E587" s="125" t="s">
        <v>223</v>
      </c>
      <c r="F587" s="48"/>
    </row>
    <row r="588" spans="1:6" x14ac:dyDescent="0.2">
      <c r="A588" s="122">
        <v>9457</v>
      </c>
      <c r="B588" s="123">
        <v>43938</v>
      </c>
      <c r="C588" s="124" t="s">
        <v>221</v>
      </c>
      <c r="D588" s="124" t="s">
        <v>222</v>
      </c>
      <c r="E588" s="125" t="s">
        <v>223</v>
      </c>
      <c r="F588" s="48"/>
    </row>
    <row r="589" spans="1:6" x14ac:dyDescent="0.2">
      <c r="A589" s="122">
        <v>9473</v>
      </c>
      <c r="B589" s="123">
        <v>43950</v>
      </c>
      <c r="C589" s="124" t="s">
        <v>221</v>
      </c>
      <c r="D589" s="124" t="s">
        <v>222</v>
      </c>
      <c r="E589" s="125" t="s">
        <v>223</v>
      </c>
      <c r="F589" s="48"/>
    </row>
    <row r="590" spans="1:6" x14ac:dyDescent="0.2">
      <c r="A590" s="122">
        <v>9495</v>
      </c>
      <c r="B590" s="123">
        <v>43983</v>
      </c>
      <c r="C590" s="124" t="s">
        <v>221</v>
      </c>
      <c r="D590" s="124" t="s">
        <v>222</v>
      </c>
      <c r="E590" s="125" t="s">
        <v>223</v>
      </c>
      <c r="F590" s="48"/>
    </row>
    <row r="591" spans="1:6" x14ac:dyDescent="0.2">
      <c r="A591" s="122">
        <v>9502</v>
      </c>
      <c r="B591" s="123">
        <v>43984</v>
      </c>
      <c r="C591" s="124" t="s">
        <v>221</v>
      </c>
      <c r="D591" s="124" t="s">
        <v>222</v>
      </c>
      <c r="E591" s="125" t="s">
        <v>223</v>
      </c>
      <c r="F591" s="48"/>
    </row>
    <row r="592" spans="1:6" x14ac:dyDescent="0.2">
      <c r="A592" s="122">
        <v>9506</v>
      </c>
      <c r="B592" s="123">
        <v>43984</v>
      </c>
      <c r="C592" s="124" t="s">
        <v>221</v>
      </c>
      <c r="D592" s="124" t="s">
        <v>222</v>
      </c>
      <c r="E592" s="125" t="s">
        <v>223</v>
      </c>
      <c r="F592" s="48"/>
    </row>
    <row r="593" spans="1:6" x14ac:dyDescent="0.2">
      <c r="A593" s="122">
        <v>9515</v>
      </c>
      <c r="B593" s="123">
        <v>43984</v>
      </c>
      <c r="C593" s="124" t="s">
        <v>221</v>
      </c>
      <c r="D593" s="124" t="s">
        <v>222</v>
      </c>
      <c r="E593" s="125" t="s">
        <v>223</v>
      </c>
      <c r="F593" s="48"/>
    </row>
    <row r="594" spans="1:6" x14ac:dyDescent="0.2">
      <c r="A594" s="122">
        <v>9516</v>
      </c>
      <c r="B594" s="123">
        <v>43984</v>
      </c>
      <c r="C594" s="124" t="s">
        <v>221</v>
      </c>
      <c r="D594" s="124" t="s">
        <v>222</v>
      </c>
      <c r="E594" s="125" t="s">
        <v>223</v>
      </c>
      <c r="F594" s="48"/>
    </row>
    <row r="595" spans="1:6" x14ac:dyDescent="0.2">
      <c r="A595" s="122">
        <v>9528</v>
      </c>
      <c r="B595" s="123">
        <v>43985</v>
      </c>
      <c r="C595" s="124" t="s">
        <v>221</v>
      </c>
      <c r="D595" s="124" t="s">
        <v>222</v>
      </c>
      <c r="E595" s="125" t="s">
        <v>223</v>
      </c>
      <c r="F595" s="48"/>
    </row>
    <row r="596" spans="1:6" x14ac:dyDescent="0.2">
      <c r="A596" s="122">
        <v>9642</v>
      </c>
      <c r="B596" s="123">
        <v>43986</v>
      </c>
      <c r="C596" s="124" t="s">
        <v>221</v>
      </c>
      <c r="D596" s="124" t="s">
        <v>222</v>
      </c>
      <c r="E596" s="125" t="s">
        <v>223</v>
      </c>
      <c r="F596" s="48"/>
    </row>
    <row r="597" spans="1:6" x14ac:dyDescent="0.2">
      <c r="A597" s="122">
        <v>9643</v>
      </c>
      <c r="B597" s="123">
        <v>43986</v>
      </c>
      <c r="C597" s="124" t="s">
        <v>221</v>
      </c>
      <c r="D597" s="124" t="s">
        <v>222</v>
      </c>
      <c r="E597" s="125" t="s">
        <v>223</v>
      </c>
      <c r="F597" s="48"/>
    </row>
    <row r="598" spans="1:6" x14ac:dyDescent="0.2">
      <c r="A598" s="122">
        <v>9644</v>
      </c>
      <c r="B598" s="123">
        <v>43986</v>
      </c>
      <c r="C598" s="124" t="s">
        <v>221</v>
      </c>
      <c r="D598" s="124" t="s">
        <v>222</v>
      </c>
      <c r="E598" s="125" t="s">
        <v>223</v>
      </c>
      <c r="F598" s="48"/>
    </row>
    <row r="599" spans="1:6" x14ac:dyDescent="0.2">
      <c r="A599" s="122">
        <v>9666</v>
      </c>
      <c r="B599" s="123">
        <v>44009</v>
      </c>
      <c r="C599" s="124" t="s">
        <v>221</v>
      </c>
      <c r="D599" s="124" t="s">
        <v>222</v>
      </c>
      <c r="E599" s="125" t="s">
        <v>223</v>
      </c>
      <c r="F599" s="48"/>
    </row>
    <row r="600" spans="1:6" x14ac:dyDescent="0.2">
      <c r="A600" s="122">
        <v>9794</v>
      </c>
      <c r="B600" s="123">
        <v>43997</v>
      </c>
      <c r="C600" s="124" t="s">
        <v>221</v>
      </c>
      <c r="D600" s="124" t="s">
        <v>222</v>
      </c>
      <c r="E600" s="125" t="s">
        <v>223</v>
      </c>
      <c r="F600" s="48"/>
    </row>
    <row r="601" spans="1:6" x14ac:dyDescent="0.2">
      <c r="A601" s="127">
        <v>9725</v>
      </c>
      <c r="B601" s="128">
        <v>43997</v>
      </c>
      <c r="C601" s="124" t="s">
        <v>221</v>
      </c>
      <c r="D601" s="124" t="s">
        <v>222</v>
      </c>
      <c r="E601" s="125" t="s">
        <v>223</v>
      </c>
      <c r="F601" s="48"/>
    </row>
    <row r="602" spans="1:6" x14ac:dyDescent="0.2">
      <c r="A602" s="122">
        <v>9742</v>
      </c>
      <c r="B602" s="123">
        <v>43998</v>
      </c>
      <c r="C602" s="124" t="s">
        <v>221</v>
      </c>
      <c r="D602" s="124" t="s">
        <v>222</v>
      </c>
      <c r="E602" s="125" t="s">
        <v>223</v>
      </c>
      <c r="F602" s="48"/>
    </row>
    <row r="603" spans="1:6" x14ac:dyDescent="0.2">
      <c r="A603" s="122">
        <v>9735</v>
      </c>
      <c r="B603" s="123">
        <v>43936</v>
      </c>
      <c r="C603" s="124" t="s">
        <v>221</v>
      </c>
      <c r="D603" s="124" t="s">
        <v>222</v>
      </c>
      <c r="E603" s="125" t="s">
        <v>223</v>
      </c>
      <c r="F603" s="48"/>
    </row>
    <row r="604" spans="1:6" x14ac:dyDescent="0.2">
      <c r="A604" s="122">
        <v>9740</v>
      </c>
      <c r="B604" s="123">
        <v>43956</v>
      </c>
      <c r="C604" s="124" t="s">
        <v>221</v>
      </c>
      <c r="D604" s="124" t="s">
        <v>222</v>
      </c>
      <c r="E604" s="125" t="s">
        <v>223</v>
      </c>
      <c r="F604" s="48"/>
    </row>
    <row r="605" spans="1:6" x14ac:dyDescent="0.2">
      <c r="A605" s="122">
        <v>9737</v>
      </c>
      <c r="B605" s="123">
        <v>43922</v>
      </c>
      <c r="C605" s="124" t="s">
        <v>221</v>
      </c>
      <c r="D605" s="124" t="s">
        <v>222</v>
      </c>
      <c r="E605" s="125" t="s">
        <v>223</v>
      </c>
      <c r="F605" s="48"/>
    </row>
    <row r="606" spans="1:6" x14ac:dyDescent="0.2">
      <c r="A606" s="122">
        <v>9777</v>
      </c>
      <c r="B606" s="123">
        <v>44003</v>
      </c>
      <c r="C606" s="124" t="s">
        <v>221</v>
      </c>
      <c r="D606" s="124" t="s">
        <v>222</v>
      </c>
      <c r="E606" s="125" t="s">
        <v>223</v>
      </c>
      <c r="F606" s="48"/>
    </row>
    <row r="607" spans="1:6" x14ac:dyDescent="0.2">
      <c r="A607" s="122">
        <v>9794</v>
      </c>
      <c r="B607" s="123">
        <v>43933</v>
      </c>
      <c r="C607" s="124" t="s">
        <v>221</v>
      </c>
      <c r="D607" s="124" t="s">
        <v>222</v>
      </c>
      <c r="E607" s="125" t="s">
        <v>223</v>
      </c>
      <c r="F607" s="48"/>
    </row>
    <row r="608" spans="1:6" x14ac:dyDescent="0.2">
      <c r="A608" s="122">
        <v>9795</v>
      </c>
      <c r="B608" s="123">
        <v>43925</v>
      </c>
      <c r="C608" s="124" t="s">
        <v>221</v>
      </c>
      <c r="D608" s="124" t="s">
        <v>222</v>
      </c>
      <c r="E608" s="125" t="s">
        <v>223</v>
      </c>
      <c r="F608" s="48"/>
    </row>
    <row r="609" spans="1:6" x14ac:dyDescent="0.2">
      <c r="A609" s="122">
        <v>9796</v>
      </c>
      <c r="B609" s="123">
        <v>43922</v>
      </c>
      <c r="C609" s="124" t="s">
        <v>221</v>
      </c>
      <c r="D609" s="124" t="s">
        <v>222</v>
      </c>
      <c r="E609" s="125" t="s">
        <v>223</v>
      </c>
      <c r="F609" s="48"/>
    </row>
    <row r="610" spans="1:6" x14ac:dyDescent="0.2">
      <c r="A610" s="122">
        <v>9801</v>
      </c>
      <c r="B610" s="123">
        <v>43926</v>
      </c>
      <c r="C610" s="124" t="s">
        <v>221</v>
      </c>
      <c r="D610" s="124" t="s">
        <v>222</v>
      </c>
      <c r="E610" s="125" t="s">
        <v>223</v>
      </c>
      <c r="F610" s="48"/>
    </row>
    <row r="611" spans="1:6" x14ac:dyDescent="0.2">
      <c r="A611" s="122">
        <v>9815</v>
      </c>
      <c r="B611" s="123">
        <v>44000</v>
      </c>
      <c r="C611" s="124" t="s">
        <v>221</v>
      </c>
      <c r="D611" s="124" t="s">
        <v>222</v>
      </c>
      <c r="E611" s="125" t="s">
        <v>223</v>
      </c>
      <c r="F611" s="48"/>
    </row>
    <row r="612" spans="1:6" x14ac:dyDescent="0.2">
      <c r="A612" s="122">
        <v>9856</v>
      </c>
      <c r="B612" s="123">
        <v>44018</v>
      </c>
      <c r="C612" s="124" t="s">
        <v>221</v>
      </c>
      <c r="D612" s="124" t="s">
        <v>222</v>
      </c>
      <c r="E612" s="125" t="s">
        <v>223</v>
      </c>
    </row>
    <row r="613" spans="1:6" x14ac:dyDescent="0.2">
      <c r="A613" s="122">
        <v>9871</v>
      </c>
      <c r="B613" s="123">
        <v>44018</v>
      </c>
      <c r="C613" s="124" t="s">
        <v>221</v>
      </c>
      <c r="D613" s="124" t="s">
        <v>222</v>
      </c>
      <c r="E613" s="125" t="s">
        <v>223</v>
      </c>
    </row>
    <row r="614" spans="1:6" ht="15" customHeight="1" x14ac:dyDescent="0.2">
      <c r="A614" s="122">
        <v>9872</v>
      </c>
      <c r="B614" s="123">
        <v>44018</v>
      </c>
      <c r="C614" s="124" t="s">
        <v>221</v>
      </c>
      <c r="D614" s="124" t="s">
        <v>222</v>
      </c>
      <c r="E614" s="125" t="s">
        <v>223</v>
      </c>
    </row>
    <row r="615" spans="1:6" ht="15" customHeight="1" x14ac:dyDescent="0.25"/>
    <row r="616" spans="1:6" ht="15" customHeight="1" x14ac:dyDescent="0.25">
      <c r="A616" s="58" t="s">
        <v>224</v>
      </c>
    </row>
    <row r="617" spans="1:6" ht="15" customHeight="1" thickBot="1" x14ac:dyDescent="0.3">
      <c r="A617" s="58" t="s">
        <v>225</v>
      </c>
      <c r="D617" s="14"/>
    </row>
    <row r="618" spans="1:6" ht="16.5" customHeight="1" x14ac:dyDescent="0.25">
      <c r="A618" s="235" t="s">
        <v>226</v>
      </c>
      <c r="B618" s="236"/>
      <c r="C618" s="236"/>
      <c r="D618" s="236"/>
      <c r="E618" s="237"/>
    </row>
    <row r="619" spans="1:6" ht="21.75" customHeight="1" x14ac:dyDescent="0.25">
      <c r="A619" s="228" t="s">
        <v>227</v>
      </c>
      <c r="B619" s="227" t="s">
        <v>75</v>
      </c>
      <c r="C619" s="233" t="s">
        <v>228</v>
      </c>
      <c r="D619" s="233"/>
      <c r="E619" s="234"/>
    </row>
    <row r="620" spans="1:6" ht="46.5" customHeight="1" x14ac:dyDescent="0.25">
      <c r="A620" s="102" t="s">
        <v>229</v>
      </c>
      <c r="B620" s="129" t="s">
        <v>230</v>
      </c>
      <c r="C620" s="230" t="s">
        <v>231</v>
      </c>
      <c r="D620" s="231"/>
      <c r="E620" s="232"/>
    </row>
    <row r="621" spans="1:6" ht="44.25" customHeight="1" x14ac:dyDescent="0.25">
      <c r="A621" s="103" t="s">
        <v>232</v>
      </c>
      <c r="B621" s="129" t="s">
        <v>285</v>
      </c>
      <c r="C621" s="230" t="s">
        <v>233</v>
      </c>
      <c r="D621" s="231"/>
      <c r="E621" s="232"/>
    </row>
    <row r="622" spans="1:6" ht="51" x14ac:dyDescent="0.25">
      <c r="A622" s="103" t="s">
        <v>234</v>
      </c>
      <c r="B622" s="129" t="s">
        <v>286</v>
      </c>
      <c r="C622" s="230" t="s">
        <v>235</v>
      </c>
      <c r="D622" s="231"/>
      <c r="E622" s="232"/>
    </row>
    <row r="623" spans="1:6" ht="36" customHeight="1" x14ac:dyDescent="0.25">
      <c r="A623" s="103" t="s">
        <v>236</v>
      </c>
      <c r="B623" s="129" t="s">
        <v>237</v>
      </c>
      <c r="C623" s="230" t="s">
        <v>238</v>
      </c>
      <c r="D623" s="231"/>
      <c r="E623" s="232"/>
    </row>
    <row r="624" spans="1:6" ht="51" x14ac:dyDescent="0.25">
      <c r="A624" s="103" t="s">
        <v>287</v>
      </c>
      <c r="B624" s="129" t="s">
        <v>288</v>
      </c>
      <c r="C624" s="230" t="s">
        <v>292</v>
      </c>
      <c r="D624" s="231"/>
      <c r="E624" s="232"/>
    </row>
    <row r="625" spans="1:5" ht="40.5" customHeight="1" x14ac:dyDescent="0.25">
      <c r="A625" s="105" t="s">
        <v>289</v>
      </c>
      <c r="B625" s="129" t="s">
        <v>290</v>
      </c>
      <c r="C625" s="230" t="s">
        <v>293</v>
      </c>
      <c r="D625" s="231"/>
      <c r="E625" s="232"/>
    </row>
    <row r="626" spans="1:5" ht="54" customHeight="1" x14ac:dyDescent="0.25">
      <c r="A626" s="212" t="s">
        <v>291</v>
      </c>
      <c r="B626" s="213" t="s">
        <v>288</v>
      </c>
      <c r="C626" s="317" t="s">
        <v>294</v>
      </c>
      <c r="D626" s="318"/>
      <c r="E626" s="319"/>
    </row>
    <row r="627" spans="1:5" ht="54" customHeight="1" x14ac:dyDescent="0.25">
      <c r="A627" s="103" t="s">
        <v>422</v>
      </c>
      <c r="B627" s="129" t="s">
        <v>423</v>
      </c>
      <c r="C627" s="312" t="s">
        <v>424</v>
      </c>
      <c r="D627" s="231"/>
      <c r="E627" s="232"/>
    </row>
    <row r="628" spans="1:5" ht="54" customHeight="1" thickBot="1" x14ac:dyDescent="0.3">
      <c r="A628" s="214" t="s">
        <v>437</v>
      </c>
      <c r="B628" s="215" t="s">
        <v>438</v>
      </c>
      <c r="C628" s="309" t="s">
        <v>439</v>
      </c>
      <c r="D628" s="310"/>
      <c r="E628" s="311"/>
    </row>
    <row r="629" spans="1:5" x14ac:dyDescent="0.25">
      <c r="A629" s="91"/>
      <c r="B629" s="90"/>
      <c r="C629" s="92"/>
    </row>
    <row r="630" spans="1:5" x14ac:dyDescent="0.25">
      <c r="A630" s="91"/>
      <c r="B630" s="90"/>
      <c r="C630" s="92"/>
    </row>
    <row r="631" spans="1:5" x14ac:dyDescent="0.25">
      <c r="A631" s="91"/>
      <c r="B631" s="90"/>
      <c r="C631" s="92"/>
    </row>
    <row r="632" spans="1:5" x14ac:dyDescent="0.25">
      <c r="A632" s="91"/>
      <c r="B632" s="90"/>
      <c r="C632" s="92"/>
    </row>
    <row r="633" spans="1:5" x14ac:dyDescent="0.25">
      <c r="A633" s="91"/>
      <c r="B633" s="90"/>
      <c r="C633" s="92"/>
    </row>
    <row r="634" spans="1:5" x14ac:dyDescent="0.25">
      <c r="A634" s="91"/>
      <c r="B634" s="90"/>
      <c r="C634" s="92"/>
    </row>
    <row r="635" spans="1:5" ht="18" customHeight="1" x14ac:dyDescent="0.25">
      <c r="A635" s="245" t="s">
        <v>239</v>
      </c>
      <c r="B635" s="245"/>
      <c r="C635" s="245"/>
      <c r="D635" s="245"/>
      <c r="E635" s="245"/>
    </row>
    <row r="636" spans="1:5" ht="15" customHeight="1" x14ac:dyDescent="0.25">
      <c r="A636" s="226" t="s">
        <v>227</v>
      </c>
      <c r="B636" s="227" t="s">
        <v>75</v>
      </c>
      <c r="C636" s="233" t="s">
        <v>228</v>
      </c>
      <c r="D636" s="233"/>
      <c r="E636" s="233"/>
    </row>
    <row r="637" spans="1:5" ht="44.25" customHeight="1" x14ac:dyDescent="0.25">
      <c r="A637" s="107" t="s">
        <v>240</v>
      </c>
      <c r="B637" s="129" t="s">
        <v>241</v>
      </c>
      <c r="C637" s="229" t="s">
        <v>242</v>
      </c>
      <c r="D637" s="229"/>
      <c r="E637" s="229"/>
    </row>
    <row r="638" spans="1:5" ht="44.25" customHeight="1" x14ac:dyDescent="0.25">
      <c r="A638" s="107" t="s">
        <v>243</v>
      </c>
      <c r="B638" s="129" t="s">
        <v>244</v>
      </c>
      <c r="C638" s="229" t="s">
        <v>245</v>
      </c>
      <c r="D638" s="229"/>
      <c r="E638" s="229"/>
    </row>
    <row r="639" spans="1:5" ht="45.75" customHeight="1" x14ac:dyDescent="0.25">
      <c r="A639" s="107" t="s">
        <v>295</v>
      </c>
      <c r="B639" s="129" t="s">
        <v>296</v>
      </c>
      <c r="C639" s="229" t="s">
        <v>297</v>
      </c>
      <c r="D639" s="229"/>
      <c r="E639" s="229"/>
    </row>
    <row r="640" spans="1:5" ht="45.75" customHeight="1" x14ac:dyDescent="0.25">
      <c r="A640" s="107" t="s">
        <v>416</v>
      </c>
      <c r="B640" s="129" t="s">
        <v>418</v>
      </c>
      <c r="C640" s="312" t="s">
        <v>420</v>
      </c>
      <c r="D640" s="313"/>
      <c r="E640" s="314"/>
    </row>
    <row r="641" spans="1:5" ht="45.75" customHeight="1" x14ac:dyDescent="0.25">
      <c r="A641" s="107" t="s">
        <v>417</v>
      </c>
      <c r="B641" s="129" t="s">
        <v>419</v>
      </c>
      <c r="C641" s="312" t="s">
        <v>421</v>
      </c>
      <c r="D641" s="313"/>
      <c r="E641" s="314"/>
    </row>
    <row r="642" spans="1:5" ht="45.75" customHeight="1" x14ac:dyDescent="0.25">
      <c r="A642" s="107" t="s">
        <v>425</v>
      </c>
      <c r="B642" s="129" t="s">
        <v>426</v>
      </c>
      <c r="C642" s="312" t="s">
        <v>430</v>
      </c>
      <c r="D642" s="315"/>
      <c r="E642" s="316"/>
    </row>
    <row r="643" spans="1:5" ht="45.75" customHeight="1" x14ac:dyDescent="0.25">
      <c r="A643" s="107" t="s">
        <v>428</v>
      </c>
      <c r="B643" s="129" t="s">
        <v>429</v>
      </c>
      <c r="C643" s="312" t="s">
        <v>427</v>
      </c>
      <c r="D643" s="315"/>
      <c r="E643" s="316"/>
    </row>
    <row r="644" spans="1:5" ht="45.75" customHeight="1" x14ac:dyDescent="0.25">
      <c r="A644" s="107" t="s">
        <v>431</v>
      </c>
      <c r="B644" s="129" t="s">
        <v>432</v>
      </c>
      <c r="C644" s="312" t="s">
        <v>433</v>
      </c>
      <c r="D644" s="315"/>
      <c r="E644" s="316"/>
    </row>
    <row r="645" spans="1:5" ht="45.75" customHeight="1" x14ac:dyDescent="0.25">
      <c r="A645" s="107" t="s">
        <v>434</v>
      </c>
      <c r="B645" s="129" t="s">
        <v>435</v>
      </c>
      <c r="C645" s="300" t="s">
        <v>436</v>
      </c>
      <c r="D645" s="301"/>
      <c r="E645" s="302"/>
    </row>
    <row r="646" spans="1:5" x14ac:dyDescent="0.25">
      <c r="A646" s="100"/>
      <c r="B646" s="62"/>
      <c r="C646" s="101"/>
    </row>
    <row r="647" spans="1:5" x14ac:dyDescent="0.25">
      <c r="A647" s="100"/>
      <c r="B647" s="62"/>
      <c r="C647" s="101"/>
    </row>
    <row r="648" spans="1:5" x14ac:dyDescent="0.25">
      <c r="A648" s="100"/>
      <c r="B648" s="62"/>
      <c r="C648" s="101"/>
    </row>
    <row r="649" spans="1:5" x14ac:dyDescent="0.25">
      <c r="A649" s="100"/>
      <c r="B649" s="62"/>
      <c r="C649" s="101"/>
    </row>
    <row r="650" spans="1:5" x14ac:dyDescent="0.25">
      <c r="A650" s="100"/>
      <c r="B650" s="62"/>
      <c r="C650" s="101"/>
    </row>
    <row r="651" spans="1:5" x14ac:dyDescent="0.25">
      <c r="A651" s="100"/>
      <c r="B651" s="62"/>
      <c r="C651" s="101"/>
    </row>
    <row r="652" spans="1:5" x14ac:dyDescent="0.25">
      <c r="A652" s="100"/>
      <c r="B652" s="62"/>
      <c r="C652" s="101"/>
    </row>
    <row r="653" spans="1:5" x14ac:dyDescent="0.25">
      <c r="A653" s="100"/>
      <c r="B653" s="62"/>
      <c r="C653" s="101"/>
    </row>
    <row r="654" spans="1:5" x14ac:dyDescent="0.25">
      <c r="A654" s="245" t="s">
        <v>246</v>
      </c>
      <c r="B654" s="245"/>
      <c r="C654" s="245"/>
      <c r="D654" s="245"/>
      <c r="E654" s="245"/>
    </row>
    <row r="655" spans="1:5" ht="15" customHeight="1" x14ac:dyDescent="0.25">
      <c r="A655" s="226" t="s">
        <v>227</v>
      </c>
      <c r="B655" s="216" t="s">
        <v>75</v>
      </c>
      <c r="C655" s="233" t="s">
        <v>228</v>
      </c>
      <c r="D655" s="233"/>
      <c r="E655" s="233"/>
    </row>
    <row r="656" spans="1:5" ht="69" customHeight="1" x14ac:dyDescent="0.25">
      <c r="A656" s="106" t="s">
        <v>298</v>
      </c>
      <c r="B656" s="38" t="s">
        <v>299</v>
      </c>
      <c r="C656" s="229" t="s">
        <v>300</v>
      </c>
      <c r="D656" s="229"/>
      <c r="E656" s="229"/>
    </row>
    <row r="657" spans="1:5" x14ac:dyDescent="0.25">
      <c r="A657" s="59"/>
      <c r="B657" s="60"/>
      <c r="C657" s="61"/>
    </row>
    <row r="658" spans="1:5" x14ac:dyDescent="0.25">
      <c r="A658" s="59"/>
      <c r="B658" s="60"/>
      <c r="C658" s="61"/>
    </row>
    <row r="659" spans="1:5" x14ac:dyDescent="0.25">
      <c r="A659" s="245" t="s">
        <v>247</v>
      </c>
      <c r="B659" s="245"/>
      <c r="C659" s="245"/>
      <c r="D659" s="245"/>
      <c r="E659" s="245"/>
    </row>
    <row r="660" spans="1:5" x14ac:dyDescent="0.25">
      <c r="A660" s="226" t="s">
        <v>227</v>
      </c>
      <c r="B660" s="216" t="s">
        <v>75</v>
      </c>
      <c r="C660" s="233" t="s">
        <v>228</v>
      </c>
      <c r="D660" s="233"/>
      <c r="E660" s="233"/>
    </row>
    <row r="661" spans="1:5" ht="42" customHeight="1" x14ac:dyDescent="0.25">
      <c r="A661" s="107" t="s">
        <v>248</v>
      </c>
      <c r="B661" s="129" t="s">
        <v>249</v>
      </c>
      <c r="C661" s="229" t="s">
        <v>250</v>
      </c>
      <c r="D661" s="229"/>
      <c r="E661" s="229"/>
    </row>
    <row r="662" spans="1:5" ht="45.75" customHeight="1" x14ac:dyDescent="0.25">
      <c r="A662" s="107" t="s">
        <v>251</v>
      </c>
      <c r="B662" s="129" t="s">
        <v>252</v>
      </c>
      <c r="C662" s="229" t="s">
        <v>253</v>
      </c>
      <c r="D662" s="229"/>
      <c r="E662" s="229"/>
    </row>
    <row r="663" spans="1:5" ht="51" x14ac:dyDescent="0.25">
      <c r="A663" s="108" t="s">
        <v>301</v>
      </c>
      <c r="B663" s="129" t="s">
        <v>302</v>
      </c>
      <c r="C663" s="229" t="s">
        <v>303</v>
      </c>
      <c r="D663" s="229"/>
      <c r="E663" s="229"/>
    </row>
    <row r="664" spans="1:5" x14ac:dyDescent="0.25">
      <c r="A664" s="58"/>
    </row>
    <row r="665" spans="1:5" x14ac:dyDescent="0.25">
      <c r="A665" s="58"/>
    </row>
    <row r="666" spans="1:5" x14ac:dyDescent="0.25">
      <c r="A666" s="246" t="s">
        <v>254</v>
      </c>
      <c r="B666" s="247"/>
      <c r="C666" s="247"/>
      <c r="D666" s="247"/>
      <c r="E666" s="248"/>
    </row>
    <row r="667" spans="1:5" x14ac:dyDescent="0.25">
      <c r="A667" s="226" t="s">
        <v>227</v>
      </c>
      <c r="B667" s="216" t="s">
        <v>255</v>
      </c>
      <c r="C667" s="233" t="s">
        <v>256</v>
      </c>
      <c r="D667" s="233"/>
      <c r="E667" s="233"/>
    </row>
    <row r="668" spans="1:5" ht="54.75" customHeight="1" x14ac:dyDescent="0.25">
      <c r="A668" s="93" t="s">
        <v>257</v>
      </c>
      <c r="B668" s="129" t="s">
        <v>258</v>
      </c>
      <c r="C668" s="229" t="s">
        <v>259</v>
      </c>
      <c r="D668" s="229"/>
      <c r="E668" s="229"/>
    </row>
    <row r="669" spans="1:5" ht="51.75" customHeight="1" x14ac:dyDescent="0.25">
      <c r="A669" s="94" t="s">
        <v>260</v>
      </c>
      <c r="B669" s="129" t="s">
        <v>261</v>
      </c>
      <c r="C669" s="229" t="s">
        <v>262</v>
      </c>
      <c r="D669" s="229"/>
      <c r="E669" s="229"/>
    </row>
    <row r="670" spans="1:5" x14ac:dyDescent="0.25">
      <c r="A670" s="36"/>
    </row>
    <row r="671" spans="1:5" x14ac:dyDescent="0.25">
      <c r="A671" s="36"/>
    </row>
    <row r="672" spans="1:5" x14ac:dyDescent="0.25">
      <c r="A672" s="36"/>
    </row>
    <row r="673" spans="1:6" x14ac:dyDescent="0.25">
      <c r="A673" s="36"/>
    </row>
    <row r="674" spans="1:6" x14ac:dyDescent="0.25">
      <c r="A674" s="36"/>
    </row>
    <row r="675" spans="1:6" x14ac:dyDescent="0.25">
      <c r="A675" s="36"/>
    </row>
    <row r="676" spans="1:6" x14ac:dyDescent="0.25">
      <c r="A676" s="36"/>
    </row>
    <row r="677" spans="1:6" x14ac:dyDescent="0.25">
      <c r="A677" s="36"/>
    </row>
    <row r="678" spans="1:6" x14ac:dyDescent="0.25">
      <c r="A678" s="36"/>
    </row>
    <row r="679" spans="1:6" x14ac:dyDescent="0.25">
      <c r="A679" s="36"/>
    </row>
    <row r="680" spans="1:6" x14ac:dyDescent="0.25">
      <c r="A680" s="8" t="s">
        <v>263</v>
      </c>
    </row>
    <row r="681" spans="1:6" x14ac:dyDescent="0.25">
      <c r="A681" s="36"/>
    </row>
    <row r="682" spans="1:6" ht="162.75" customHeight="1" x14ac:dyDescent="0.25">
      <c r="A682" s="239" t="s">
        <v>446</v>
      </c>
      <c r="B682" s="240"/>
      <c r="C682" s="240"/>
      <c r="D682" s="240"/>
      <c r="E682" s="240"/>
      <c r="F682" s="241"/>
    </row>
    <row r="683" spans="1:6" ht="15.75" x14ac:dyDescent="0.25">
      <c r="A683" s="249"/>
      <c r="B683" s="250"/>
      <c r="C683" s="250"/>
      <c r="D683" s="250"/>
      <c r="E683" s="250"/>
      <c r="F683" s="251"/>
    </row>
    <row r="684" spans="1:6" ht="27" customHeight="1" x14ac:dyDescent="0.25">
      <c r="A684" s="254" t="s">
        <v>264</v>
      </c>
      <c r="B684" s="255"/>
      <c r="C684" s="255"/>
      <c r="D684" s="255"/>
      <c r="E684" s="255"/>
      <c r="F684" s="256"/>
    </row>
    <row r="685" spans="1:6" ht="50.25" customHeight="1" x14ac:dyDescent="0.25">
      <c r="A685" s="79">
        <v>1</v>
      </c>
      <c r="B685" s="238" t="s">
        <v>265</v>
      </c>
      <c r="C685" s="238"/>
      <c r="D685" s="238"/>
      <c r="E685" s="238"/>
      <c r="F685" s="238"/>
    </row>
    <row r="686" spans="1:6" ht="31.5" customHeight="1" x14ac:dyDescent="0.25">
      <c r="A686" s="79">
        <v>2</v>
      </c>
      <c r="B686" s="238" t="s">
        <v>266</v>
      </c>
      <c r="C686" s="238"/>
      <c r="D686" s="238"/>
      <c r="E686" s="238"/>
      <c r="F686" s="238"/>
    </row>
    <row r="687" spans="1:6" ht="33.75" customHeight="1" x14ac:dyDescent="0.25">
      <c r="A687" s="79">
        <v>3</v>
      </c>
      <c r="B687" s="238" t="s">
        <v>267</v>
      </c>
      <c r="C687" s="238"/>
      <c r="D687" s="238"/>
      <c r="E687" s="238"/>
      <c r="F687" s="238"/>
    </row>
    <row r="688" spans="1:6" ht="42" customHeight="1" x14ac:dyDescent="0.25">
      <c r="A688" s="79">
        <v>4</v>
      </c>
      <c r="B688" s="238" t="s">
        <v>447</v>
      </c>
      <c r="C688" s="238"/>
      <c r="D688" s="238"/>
      <c r="E688" s="238"/>
      <c r="F688" s="238"/>
    </row>
    <row r="689" spans="5:5" x14ac:dyDescent="0.25">
      <c r="E689" s="60"/>
    </row>
  </sheetData>
  <mergeCells count="176">
    <mergeCell ref="C645:E645"/>
    <mergeCell ref="G320:G322"/>
    <mergeCell ref="G243:G278"/>
    <mergeCell ref="C628:E628"/>
    <mergeCell ref="F219:H219"/>
    <mergeCell ref="F220:H220"/>
    <mergeCell ref="F226:H226"/>
    <mergeCell ref="C640:E640"/>
    <mergeCell ref="C641:E641"/>
    <mergeCell ref="C627:E627"/>
    <mergeCell ref="C642:E642"/>
    <mergeCell ref="C643:E643"/>
    <mergeCell ref="C644:E644"/>
    <mergeCell ref="C624:E624"/>
    <mergeCell ref="C625:E625"/>
    <mergeCell ref="C626:E626"/>
    <mergeCell ref="C639:E639"/>
    <mergeCell ref="F195:H195"/>
    <mergeCell ref="F196:H196"/>
    <mergeCell ref="F197:H197"/>
    <mergeCell ref="F232:H232"/>
    <mergeCell ref="F147:H147"/>
    <mergeCell ref="F148:H148"/>
    <mergeCell ref="F149:H149"/>
    <mergeCell ref="F150:H150"/>
    <mergeCell ref="F151:H151"/>
    <mergeCell ref="F152:H152"/>
    <mergeCell ref="F153:H153"/>
    <mergeCell ref="F177:H177"/>
    <mergeCell ref="F178:H178"/>
    <mergeCell ref="F179:H179"/>
    <mergeCell ref="F180:H180"/>
    <mergeCell ref="F181:H181"/>
    <mergeCell ref="F182:H182"/>
    <mergeCell ref="F191:H191"/>
    <mergeCell ref="F203:H203"/>
    <mergeCell ref="F227:H227"/>
    <mergeCell ref="F229:H229"/>
    <mergeCell ref="F230:H230"/>
    <mergeCell ref="F231:H231"/>
    <mergeCell ref="F218:H218"/>
    <mergeCell ref="F193:H193"/>
    <mergeCell ref="F194:H194"/>
    <mergeCell ref="F154:H154"/>
    <mergeCell ref="F155:H155"/>
    <mergeCell ref="F165:H165"/>
    <mergeCell ref="F166:H166"/>
    <mergeCell ref="F167:H167"/>
    <mergeCell ref="F160:H160"/>
    <mergeCell ref="F161:H161"/>
    <mergeCell ref="F162:H162"/>
    <mergeCell ref="F163:H163"/>
    <mergeCell ref="F164:H164"/>
    <mergeCell ref="F156:H156"/>
    <mergeCell ref="F157:H157"/>
    <mergeCell ref="F158:H158"/>
    <mergeCell ref="F159:H159"/>
    <mergeCell ref="F176:H176"/>
    <mergeCell ref="C93:D93"/>
    <mergeCell ref="C94:D94"/>
    <mergeCell ref="C95:D95"/>
    <mergeCell ref="C101:D101"/>
    <mergeCell ref="C102:D102"/>
    <mergeCell ref="C103:D103"/>
    <mergeCell ref="E110:F110"/>
    <mergeCell ref="C100:D100"/>
    <mergeCell ref="C78:E78"/>
    <mergeCell ref="C79:E79"/>
    <mergeCell ref="C80:E80"/>
    <mergeCell ref="C81:E81"/>
    <mergeCell ref="A68:E68"/>
    <mergeCell ref="C76:E76"/>
    <mergeCell ref="C77:E77"/>
    <mergeCell ref="C70:E70"/>
    <mergeCell ref="C71:E71"/>
    <mergeCell ref="C72:E72"/>
    <mergeCell ref="C73:E73"/>
    <mergeCell ref="C74:E74"/>
    <mergeCell ref="C75:E75"/>
    <mergeCell ref="C69:E69"/>
    <mergeCell ref="A111:A114"/>
    <mergeCell ref="A115:A120"/>
    <mergeCell ref="B121:D121"/>
    <mergeCell ref="E111:F121"/>
    <mergeCell ref="F228:H228"/>
    <mergeCell ref="F192:H192"/>
    <mergeCell ref="F204:H204"/>
    <mergeCell ref="F187:H187"/>
    <mergeCell ref="F186:H186"/>
    <mergeCell ref="A175:H175"/>
    <mergeCell ref="F221:H221"/>
    <mergeCell ref="F222:H222"/>
    <mergeCell ref="F223:H223"/>
    <mergeCell ref="F224:H224"/>
    <mergeCell ref="F225:H225"/>
    <mergeCell ref="F216:H216"/>
    <mergeCell ref="F217:H217"/>
    <mergeCell ref="A177:A179"/>
    <mergeCell ref="F183:H183"/>
    <mergeCell ref="F198:H198"/>
    <mergeCell ref="F199:H199"/>
    <mergeCell ref="F200:H200"/>
    <mergeCell ref="F201:H201"/>
    <mergeCell ref="F202:H202"/>
    <mergeCell ref="C660:E660"/>
    <mergeCell ref="C661:E661"/>
    <mergeCell ref="F233:H233"/>
    <mergeCell ref="C662:E662"/>
    <mergeCell ref="A6:F6"/>
    <mergeCell ref="A42:B42"/>
    <mergeCell ref="C42:E42"/>
    <mergeCell ref="A45:E45"/>
    <mergeCell ref="F46:G46"/>
    <mergeCell ref="F47:G47"/>
    <mergeCell ref="E29:E35"/>
    <mergeCell ref="A41:B41"/>
    <mergeCell ref="C41:E41"/>
    <mergeCell ref="A12:F17"/>
    <mergeCell ref="A20:F24"/>
    <mergeCell ref="F48:G48"/>
    <mergeCell ref="A67:D67"/>
    <mergeCell ref="C96:D96"/>
    <mergeCell ref="C97:D97"/>
    <mergeCell ref="C98:D98"/>
    <mergeCell ref="C99:D99"/>
    <mergeCell ref="C83:D83"/>
    <mergeCell ref="A442:E442"/>
    <mergeCell ref="A415:B415"/>
    <mergeCell ref="A683:F683"/>
    <mergeCell ref="F184:H184"/>
    <mergeCell ref="F185:H185"/>
    <mergeCell ref="B685:F685"/>
    <mergeCell ref="A684:F684"/>
    <mergeCell ref="F188:H188"/>
    <mergeCell ref="F189:H189"/>
    <mergeCell ref="F190:H190"/>
    <mergeCell ref="A189:A199"/>
    <mergeCell ref="A200:A201"/>
    <mergeCell ref="A202:A224"/>
    <mergeCell ref="A231:A233"/>
    <mergeCell ref="B200:B201"/>
    <mergeCell ref="F205:H205"/>
    <mergeCell ref="F206:H206"/>
    <mergeCell ref="F207:H207"/>
    <mergeCell ref="F208:H208"/>
    <mergeCell ref="F209:H209"/>
    <mergeCell ref="F210:H210"/>
    <mergeCell ref="F214:H214"/>
    <mergeCell ref="F213:H213"/>
    <mergeCell ref="F212:H212"/>
    <mergeCell ref="F211:H211"/>
    <mergeCell ref="F215:H215"/>
    <mergeCell ref="C663:E663"/>
    <mergeCell ref="C620:E620"/>
    <mergeCell ref="C619:E619"/>
    <mergeCell ref="A618:E618"/>
    <mergeCell ref="B686:F686"/>
    <mergeCell ref="B687:F687"/>
    <mergeCell ref="B688:F688"/>
    <mergeCell ref="A682:F682"/>
    <mergeCell ref="A180:A188"/>
    <mergeCell ref="C621:E621"/>
    <mergeCell ref="C622:E622"/>
    <mergeCell ref="C623:E623"/>
    <mergeCell ref="C637:E637"/>
    <mergeCell ref="C638:E638"/>
    <mergeCell ref="C636:E636"/>
    <mergeCell ref="A635:E635"/>
    <mergeCell ref="A654:E654"/>
    <mergeCell ref="C655:E655"/>
    <mergeCell ref="C656:E656"/>
    <mergeCell ref="A659:E659"/>
    <mergeCell ref="C668:E668"/>
    <mergeCell ref="C669:E669"/>
    <mergeCell ref="A666:E666"/>
    <mergeCell ref="C667:E667"/>
  </mergeCells>
  <hyperlinks>
    <hyperlink ref="F47" r:id="rId1" display="https://www.sen.gov.py/application/files/8015/9188/4586/Politica_Nacional_de_Gestion_y_Reduccion_de_Riesgos__2018.pdf"/>
    <hyperlink ref="F48" r:id="rId2" display="https://www.sen.gov.py/application/files/8015/9188/4586/Politica_Nacional_de_Gestion_y_Reduccion_de_Riesgos__2018.pdf"/>
    <hyperlink ref="C95:C96" r:id="rId3" display="https://bit.ly/panel-transparencia-senacpy"/>
    <hyperlink ref="C94" r:id="rId4" display="https://bit.ly/panel-transparencia-senacpy"/>
    <hyperlink ref="H131" r:id="rId5" display="https://drive.google.com/file/d/1TQ0l3VnNBgyp9Fg8pO2QxKbkEt531NNg/view"/>
    <hyperlink ref="E428" r:id="rId6"/>
    <hyperlink ref="E429" r:id="rId7"/>
    <hyperlink ref="E430" r:id="rId8"/>
    <hyperlink ref="E431" r:id="rId9"/>
    <hyperlink ref="E432" r:id="rId10"/>
    <hyperlink ref="C97" r:id="rId11" display="https://bit.ly/panel-transparencia-senacpy"/>
    <hyperlink ref="C98" r:id="rId12" display="https://bit.ly/panel-transparencia-senacpy"/>
    <hyperlink ref="C99" r:id="rId13" display="https://bit.ly/panel-transparencia-senacpy"/>
    <hyperlink ref="E454" r:id="rId14"/>
    <hyperlink ref="E455" r:id="rId15"/>
    <hyperlink ref="E457" r:id="rId16"/>
    <hyperlink ref="E458" r:id="rId17"/>
    <hyperlink ref="E459" r:id="rId18"/>
    <hyperlink ref="E460" r:id="rId19"/>
    <hyperlink ref="E461" r:id="rId20"/>
    <hyperlink ref="E462" r:id="rId21"/>
    <hyperlink ref="E463" r:id="rId22"/>
    <hyperlink ref="E464" r:id="rId23"/>
    <hyperlink ref="E465" r:id="rId24"/>
    <hyperlink ref="E466" r:id="rId25"/>
    <hyperlink ref="E467" r:id="rId26"/>
    <hyperlink ref="E468" r:id="rId27"/>
    <hyperlink ref="E469" r:id="rId28"/>
    <hyperlink ref="E470" r:id="rId29"/>
    <hyperlink ref="E471" r:id="rId30"/>
    <hyperlink ref="E472" r:id="rId31"/>
    <hyperlink ref="E473" r:id="rId32"/>
    <hyperlink ref="E474" r:id="rId33"/>
    <hyperlink ref="E475" r:id="rId34"/>
    <hyperlink ref="E476" r:id="rId35"/>
    <hyperlink ref="E477" r:id="rId36"/>
    <hyperlink ref="E478" r:id="rId37"/>
    <hyperlink ref="E479" r:id="rId38"/>
    <hyperlink ref="E480" r:id="rId39"/>
    <hyperlink ref="E481" r:id="rId40"/>
    <hyperlink ref="E482" r:id="rId41"/>
    <hyperlink ref="E483" r:id="rId42"/>
    <hyperlink ref="E484" r:id="rId43"/>
    <hyperlink ref="E485" r:id="rId44"/>
    <hyperlink ref="E486" r:id="rId45"/>
    <hyperlink ref="E487" r:id="rId46"/>
    <hyperlink ref="E488" r:id="rId47"/>
    <hyperlink ref="E489" r:id="rId48"/>
    <hyperlink ref="E490" r:id="rId49"/>
    <hyperlink ref="E491" r:id="rId50"/>
    <hyperlink ref="E492" r:id="rId51"/>
    <hyperlink ref="E493" r:id="rId52"/>
    <hyperlink ref="E494" r:id="rId53"/>
    <hyperlink ref="E495" r:id="rId54"/>
    <hyperlink ref="E496" r:id="rId55"/>
    <hyperlink ref="E497" r:id="rId56"/>
    <hyperlink ref="E498" r:id="rId57"/>
    <hyperlink ref="E499" r:id="rId58"/>
    <hyperlink ref="E500" r:id="rId59"/>
    <hyperlink ref="E501" r:id="rId60"/>
    <hyperlink ref="E502" r:id="rId61"/>
    <hyperlink ref="E503" r:id="rId62"/>
    <hyperlink ref="E504" r:id="rId63"/>
    <hyperlink ref="E505" r:id="rId64"/>
    <hyperlink ref="E506" r:id="rId65"/>
    <hyperlink ref="E507" r:id="rId66"/>
    <hyperlink ref="E508" r:id="rId67"/>
    <hyperlink ref="E509" r:id="rId68"/>
    <hyperlink ref="E510" r:id="rId69"/>
    <hyperlink ref="E511" r:id="rId70"/>
    <hyperlink ref="E512" r:id="rId71"/>
    <hyperlink ref="E513" r:id="rId72"/>
    <hyperlink ref="E514" r:id="rId73"/>
    <hyperlink ref="E515" r:id="rId74"/>
    <hyperlink ref="E516" r:id="rId75"/>
    <hyperlink ref="E517" r:id="rId76"/>
    <hyperlink ref="E518" r:id="rId77"/>
    <hyperlink ref="E519" r:id="rId78"/>
    <hyperlink ref="E520" r:id="rId79"/>
    <hyperlink ref="E521" r:id="rId80"/>
    <hyperlink ref="E522" r:id="rId81"/>
    <hyperlink ref="E523" r:id="rId82"/>
    <hyperlink ref="E524" r:id="rId83"/>
    <hyperlink ref="E525" r:id="rId84"/>
    <hyperlink ref="E526" r:id="rId85"/>
    <hyperlink ref="E527" r:id="rId86"/>
    <hyperlink ref="E528" r:id="rId87"/>
    <hyperlink ref="E529" r:id="rId88"/>
    <hyperlink ref="E530" r:id="rId89"/>
    <hyperlink ref="E531" r:id="rId90"/>
    <hyperlink ref="E532" r:id="rId91"/>
    <hyperlink ref="E533" r:id="rId92"/>
    <hyperlink ref="E534" r:id="rId93"/>
    <hyperlink ref="E535" r:id="rId94"/>
    <hyperlink ref="E536" r:id="rId95"/>
    <hyperlink ref="E537" r:id="rId96"/>
    <hyperlink ref="E538" r:id="rId97"/>
    <hyperlink ref="E539" r:id="rId98"/>
    <hyperlink ref="E540" r:id="rId99"/>
    <hyperlink ref="E541" r:id="rId100"/>
    <hyperlink ref="E542" r:id="rId101"/>
    <hyperlink ref="E543" r:id="rId102"/>
    <hyperlink ref="E544" r:id="rId103"/>
    <hyperlink ref="E545" r:id="rId104"/>
    <hyperlink ref="E546" r:id="rId105"/>
    <hyperlink ref="E547" r:id="rId106"/>
    <hyperlink ref="E548" r:id="rId107"/>
    <hyperlink ref="E549" r:id="rId108"/>
    <hyperlink ref="E550" r:id="rId109"/>
    <hyperlink ref="E551" r:id="rId110"/>
    <hyperlink ref="E552" r:id="rId111"/>
    <hyperlink ref="E553" r:id="rId112"/>
    <hyperlink ref="E554" r:id="rId113"/>
    <hyperlink ref="E555" r:id="rId114"/>
    <hyperlink ref="E556" r:id="rId115"/>
    <hyperlink ref="E557" r:id="rId116"/>
    <hyperlink ref="E558" r:id="rId117"/>
    <hyperlink ref="E559" r:id="rId118"/>
    <hyperlink ref="E560" r:id="rId119"/>
    <hyperlink ref="E561" r:id="rId120"/>
    <hyperlink ref="E562" r:id="rId121"/>
    <hyperlink ref="E563" r:id="rId122"/>
    <hyperlink ref="E564" r:id="rId123"/>
    <hyperlink ref="E565" r:id="rId124"/>
    <hyperlink ref="E566" r:id="rId125"/>
    <hyperlink ref="E567" r:id="rId126"/>
    <hyperlink ref="E568" r:id="rId127"/>
    <hyperlink ref="E569" r:id="rId128"/>
    <hyperlink ref="E570" r:id="rId129"/>
    <hyperlink ref="E571" r:id="rId130"/>
    <hyperlink ref="E572" r:id="rId131"/>
    <hyperlink ref="E573" r:id="rId132"/>
    <hyperlink ref="E574" r:id="rId133"/>
    <hyperlink ref="E575" r:id="rId134"/>
    <hyperlink ref="E576" r:id="rId135"/>
    <hyperlink ref="E577" r:id="rId136"/>
    <hyperlink ref="E578" r:id="rId137"/>
    <hyperlink ref="E579" r:id="rId138"/>
    <hyperlink ref="E580" r:id="rId139"/>
    <hyperlink ref="E581" r:id="rId140"/>
    <hyperlink ref="E582" r:id="rId141"/>
    <hyperlink ref="E583" r:id="rId142"/>
    <hyperlink ref="E584" r:id="rId143"/>
    <hyperlink ref="E585" r:id="rId144"/>
    <hyperlink ref="E586" r:id="rId145"/>
    <hyperlink ref="E587" r:id="rId146"/>
    <hyperlink ref="E588" r:id="rId147"/>
    <hyperlink ref="E589" r:id="rId148"/>
    <hyperlink ref="E590" r:id="rId149"/>
    <hyperlink ref="E591" r:id="rId150"/>
    <hyperlink ref="E592" r:id="rId151"/>
    <hyperlink ref="E593" r:id="rId152"/>
    <hyperlink ref="E594" r:id="rId153"/>
    <hyperlink ref="E595" r:id="rId154"/>
    <hyperlink ref="E596" r:id="rId155"/>
    <hyperlink ref="E597" r:id="rId156"/>
    <hyperlink ref="E598" r:id="rId157"/>
    <hyperlink ref="E599" r:id="rId158"/>
    <hyperlink ref="E600" r:id="rId159"/>
    <hyperlink ref="E601" r:id="rId160"/>
    <hyperlink ref="E602" r:id="rId161"/>
    <hyperlink ref="E603" r:id="rId162"/>
    <hyperlink ref="E604" r:id="rId163"/>
    <hyperlink ref="E605" r:id="rId164"/>
    <hyperlink ref="E606" r:id="rId165"/>
    <hyperlink ref="E607" r:id="rId166"/>
    <hyperlink ref="E608" r:id="rId167"/>
    <hyperlink ref="E609" r:id="rId168"/>
    <hyperlink ref="E610" r:id="rId169"/>
    <hyperlink ref="E611" r:id="rId170"/>
    <hyperlink ref="C100" r:id="rId171" display="https://bit.ly/panel-transparencia-senacpy"/>
    <hyperlink ref="E612" r:id="rId172"/>
    <hyperlink ref="E613" r:id="rId173"/>
    <hyperlink ref="E614" r:id="rId174"/>
    <hyperlink ref="C620" r:id="rId175"/>
    <hyperlink ref="H144" r:id="rId176" display="https://drive.google.com/file/d/1TQ0l3VnNBgyp9Fg8pO2QxKbkEt531NNg/view"/>
    <hyperlink ref="F177" r:id="rId177"/>
    <hyperlink ref="F178" r:id="rId178"/>
    <hyperlink ref="F179" r:id="rId179"/>
    <hyperlink ref="F180" r:id="rId180"/>
    <hyperlink ref="F181" r:id="rId181"/>
    <hyperlink ref="F182" r:id="rId182"/>
    <hyperlink ref="F183" r:id="rId183"/>
    <hyperlink ref="F184" r:id="rId184"/>
    <hyperlink ref="F185" r:id="rId185"/>
    <hyperlink ref="F186" r:id="rId186"/>
    <hyperlink ref="F187" r:id="rId187"/>
    <hyperlink ref="F188" r:id="rId188"/>
    <hyperlink ref="F189" r:id="rId189"/>
    <hyperlink ref="F190" r:id="rId190"/>
    <hyperlink ref="F191" r:id="rId191"/>
    <hyperlink ref="F192" r:id="rId192"/>
    <hyperlink ref="F193" r:id="rId193"/>
    <hyperlink ref="F194" r:id="rId194"/>
    <hyperlink ref="F195" r:id="rId195"/>
    <hyperlink ref="F196" r:id="rId196"/>
    <hyperlink ref="F197" r:id="rId197"/>
    <hyperlink ref="F198" r:id="rId198"/>
    <hyperlink ref="F199" r:id="rId199"/>
    <hyperlink ref="F200" r:id="rId200"/>
    <hyperlink ref="F201" r:id="rId201"/>
    <hyperlink ref="F202" r:id="rId202"/>
    <hyperlink ref="F203" r:id="rId203"/>
    <hyperlink ref="F204" r:id="rId204"/>
    <hyperlink ref="F205" r:id="rId205"/>
    <hyperlink ref="F206" r:id="rId206"/>
    <hyperlink ref="F207" r:id="rId207"/>
    <hyperlink ref="F208" r:id="rId208"/>
    <hyperlink ref="F209" r:id="rId209"/>
    <hyperlink ref="F210" r:id="rId210"/>
    <hyperlink ref="F211" r:id="rId211"/>
    <hyperlink ref="F212" r:id="rId212"/>
    <hyperlink ref="F213" r:id="rId213"/>
    <hyperlink ref="F214" r:id="rId214"/>
    <hyperlink ref="F215" r:id="rId215"/>
    <hyperlink ref="F216" r:id="rId216"/>
    <hyperlink ref="F217" r:id="rId217"/>
    <hyperlink ref="F218" r:id="rId218"/>
    <hyperlink ref="F219" r:id="rId219"/>
    <hyperlink ref="F220" r:id="rId220"/>
    <hyperlink ref="F221" r:id="rId221"/>
    <hyperlink ref="F222" r:id="rId222"/>
    <hyperlink ref="F223" r:id="rId223"/>
    <hyperlink ref="F224" r:id="rId224"/>
    <hyperlink ref="F225" r:id="rId225"/>
    <hyperlink ref="F226" r:id="rId226"/>
    <hyperlink ref="F227" r:id="rId227"/>
    <hyperlink ref="F228" r:id="rId228"/>
    <hyperlink ref="F229" r:id="rId229"/>
    <hyperlink ref="F230" r:id="rId230"/>
    <hyperlink ref="F231" r:id="rId231"/>
    <hyperlink ref="F232" r:id="rId232"/>
    <hyperlink ref="F233" r:id="rId233"/>
    <hyperlink ref="F148" r:id="rId234"/>
    <hyperlink ref="F149" r:id="rId235"/>
    <hyperlink ref="F150" r:id="rId236"/>
    <hyperlink ref="F151" r:id="rId237"/>
    <hyperlink ref="F152" r:id="rId238"/>
    <hyperlink ref="F153" r:id="rId239"/>
    <hyperlink ref="F154" r:id="rId240"/>
    <hyperlink ref="F155" r:id="rId241"/>
    <hyperlink ref="F156" r:id="rId242"/>
    <hyperlink ref="F157" r:id="rId243"/>
    <hyperlink ref="F158" r:id="rId244"/>
    <hyperlink ref="F159" r:id="rId245"/>
    <hyperlink ref="F160" r:id="rId246"/>
    <hyperlink ref="F161" r:id="rId247"/>
    <hyperlink ref="F162" r:id="rId248"/>
    <hyperlink ref="F163" r:id="rId249"/>
    <hyperlink ref="F164" r:id="rId250"/>
    <hyperlink ref="F165" r:id="rId251"/>
    <hyperlink ref="F166" r:id="rId252"/>
    <hyperlink ref="F167" r:id="rId253"/>
    <hyperlink ref="E111" r:id="rId254" location="!/buscar_informacion#busqueda"/>
    <hyperlink ref="C77" r:id="rId255"/>
    <hyperlink ref="C78" r:id="rId256"/>
    <hyperlink ref="C79" r:id="rId257"/>
    <hyperlink ref="C101" r:id="rId258" display="https://bit.ly/panel-transparencia-senacpy"/>
    <hyperlink ref="C102" r:id="rId259" display="https://bit.ly/panel-transparencia-senacpy"/>
    <hyperlink ref="C103" r:id="rId260" display="https://bit.ly/panel-transparencia-senacpy"/>
    <hyperlink ref="G243" r:id="rId261"/>
    <hyperlink ref="C640" r:id="rId262"/>
    <hyperlink ref="C641" r:id="rId263"/>
    <hyperlink ref="C627" r:id="rId264"/>
    <hyperlink ref="C643" r:id="rId265"/>
    <hyperlink ref="C642" r:id="rId266"/>
    <hyperlink ref="C644" r:id="rId267"/>
    <hyperlink ref="C645" r:id="rId268"/>
    <hyperlink ref="C628" r:id="rId269"/>
  </hyperlinks>
  <pageMargins left="0.70866141732283472" right="0.70866141732283472" top="0.74803149606299213" bottom="0.74803149606299213" header="0.31496062992125984" footer="0.31496062992125984"/>
  <pageSetup paperSize="5" scale="85" orientation="landscape" r:id="rId270"/>
  <headerFooter>
    <oddFooter>Página &amp;P</oddFooter>
  </headerFooter>
  <drawing r:id="rId2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Asesoria</dc:creator>
  <cp:lastModifiedBy>Informatica</cp:lastModifiedBy>
  <cp:lastPrinted>2021-01-15T14:06:59Z</cp:lastPrinted>
  <dcterms:created xsi:type="dcterms:W3CDTF">2020-10-07T12:34:27Z</dcterms:created>
  <dcterms:modified xsi:type="dcterms:W3CDTF">2021-02-05T17:52:17Z</dcterms:modified>
</cp:coreProperties>
</file>