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0" windowWidth="20730" windowHeight="11040"/>
  </bookViews>
  <sheets>
    <sheet name="Hoja1" sheetId="1" r:id="rId1"/>
  </sheets>
  <externalReferences>
    <externalReference r:id="rId2"/>
  </externalReferences>
  <definedNames>
    <definedName name="_xlnm.Print_Titles" localSheetId="0">Hoja1!$1:$5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2" i="1" l="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E165" i="1"/>
  <c r="F165" i="1" s="1"/>
  <c r="F164" i="1"/>
  <c r="F163" i="1"/>
  <c r="F161" i="1"/>
  <c r="F160" i="1"/>
  <c r="D151" i="1" l="1"/>
  <c r="D150" i="1"/>
  <c r="D147" i="1"/>
  <c r="D146" i="1"/>
  <c r="D144" i="1"/>
  <c r="D126" i="1"/>
  <c r="D123" i="1"/>
  <c r="D120" i="1"/>
  <c r="D119" i="1"/>
  <c r="D113" i="1"/>
  <c r="D114" i="1"/>
  <c r="D115" i="1"/>
  <c r="E223" i="1" l="1"/>
  <c r="D223" i="1" l="1"/>
  <c r="F223" i="1"/>
</calcChain>
</file>

<file path=xl/sharedStrings.xml><?xml version="1.0" encoding="utf-8"?>
<sst xmlns="http://schemas.openxmlformats.org/spreadsheetml/2006/main" count="484" uniqueCount="347">
  <si>
    <t>1- PRESENTACIÓN</t>
  </si>
  <si>
    <t>Institución:</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</si>
  <si>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</si>
  <si>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</si>
  <si>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</si>
  <si>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</si>
  <si>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</si>
  <si>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</si>
  <si>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</si>
  <si>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</si>
  <si>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</si>
  <si>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</si>
  <si>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</si>
  <si>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</si>
  <si>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</si>
  <si>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4.1 Nivel de Cumplimiento  de Minimo de Información Disponible - Transparencia Activa Ley 5189 /14</t>
  </si>
  <si>
    <t>Mes</t>
  </si>
  <si>
    <t>Nivel de Cumplimiento (%)</t>
  </si>
  <si>
    <t>4.2 Nivel de Cumplimiento  de Minimo de Información Disponible - Transparencia Activa Ley 5282/14</t>
  </si>
  <si>
    <t>4.3 Nivel de Cumplimiento de Respuestas a Consultas Ciudadanas - Transparencia Pasiva Ley N° 5282/14</t>
  </si>
  <si>
    <t>Cantidad de Consultas</t>
  </si>
  <si>
    <t>Respondidos</t>
  </si>
  <si>
    <t>No Respondidos</t>
  </si>
  <si>
    <t>N°</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</si>
  <si>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</si>
  <si>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</si>
  <si>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</si>
  <si>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</si>
  <si>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</si>
  <si>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</si>
  <si>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</si>
  <si>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</si>
  <si>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</si>
  <si>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</si>
  <si>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</si>
  <si>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</si>
  <si>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</si>
  <si>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</si>
  <si>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</si>
  <si>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</si>
  <si>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</si>
  <si>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</si>
  <si>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</si>
  <si>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</si>
  <si>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</si>
  <si>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</si>
  <si>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</si>
  <si>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</si>
  <si>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</si>
  <si>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</si>
  <si>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</si>
  <si>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</si>
  <si>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</si>
  <si>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</si>
  <si>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</si>
  <si>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</si>
  <si>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</si>
  <si>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</si>
  <si>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</si>
  <si>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</si>
  <si>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</si>
  <si>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</si>
  <si>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</si>
  <si>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</si>
  <si>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</si>
  <si>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</si>
  <si>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</si>
  <si>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</si>
  <si>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</si>
  <si>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6.1 Informes de Auditorias Internas y Auditorías Externas en el Trimestre</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</si>
  <si>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</si>
  <si>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</si>
  <si>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</si>
  <si>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</si>
  <si>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</si>
  <si>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</si>
  <si>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</si>
  <si>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</si>
  <si>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</si>
  <si>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</si>
  <si>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Nivel de Cumplimiento</t>
  </si>
  <si>
    <t>4.5 Proyectos y Programas no Ejecutados</t>
  </si>
  <si>
    <t>Calificación MECIP de la Contraloría General de la República (CGR)</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</si>
  <si>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</si>
  <si>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</si>
  <si>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</si>
  <si>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</si>
  <si>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</si>
  <si>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</si>
  <si>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</si>
  <si>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</si>
  <si>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</si>
  <si>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</si>
  <si>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</si>
  <si>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Fecha de Contrato</t>
  </si>
  <si>
    <t>Enlace Portal de Denuncias de la SENAC</t>
  </si>
  <si>
    <t>Nro. Informe</t>
  </si>
  <si>
    <t>4.4 Proyectos y Programas Ejecutados a la fecha del Informe</t>
  </si>
  <si>
    <t xml:space="preserve">(Describir aquí los motivos, puede apoyarse en gráficos ilustrativos) </t>
  </si>
  <si>
    <t xml:space="preserve">7- DESCRIPCIÓN CUALITATIVA DE LOGROS ALCANZADOS </t>
  </si>
  <si>
    <t>4.8 Ejecución Financiera</t>
  </si>
  <si>
    <t xml:space="preserve">(Puede complementar aquí y apoyarse en gráficos ilustrativos) </t>
  </si>
  <si>
    <t xml:space="preserve">(Puede complementar información aquí y apoyarse en gráficos ilustrativos) </t>
  </si>
  <si>
    <t xml:space="preserve">(Describir aquí los motivos de la selección temática y exponer si existió participación ciudadana en el proceso. Vincular la selección con el POI, PEI, PND2030 y ODS) </t>
  </si>
  <si>
    <t>SECRETARÍA DE EMERGENCIA NACIONAL</t>
  </si>
  <si>
    <t>Gestionar y reducir los riesgos de desastres en el país, a través de políticas con actores, sectores y participación, apoyados en conocimientos y tecnología</t>
  </si>
  <si>
    <t>La Secretaría de Emergencia Nacional es una institución dependiente de la Presidencia de la República, creada por Ley Nº 2615/05 y que tiene por objeto primordial prevenir y contrarrestar los efectos de las emergencias y los desastres originados por agentes de la naturaleza o de cualquier otro origen, como asimismo promover, coordinar y orientar las actividades de las instituciones públicas, departamentales, municipales y privadas destinadas a la prevención, mitigación, respuesta, rehabilitación y reconstrucción de las comunidades afectadas por situaciones de emergencia o desastre.</t>
  </si>
  <si>
    <t>Jefatura de Gabinete</t>
  </si>
  <si>
    <t>Ing. Miguel Kurita</t>
  </si>
  <si>
    <t>Jefe de Gabinete</t>
  </si>
  <si>
    <t>Secretaría General</t>
  </si>
  <si>
    <t>Secretaria general</t>
  </si>
  <si>
    <t>Abg. María del Pilar Cantero</t>
  </si>
  <si>
    <t>Dirección General de Anticorrupción</t>
  </si>
  <si>
    <t>Abg. Raymond Crecchi Della Loggia</t>
  </si>
  <si>
    <t>Dirección General de Administración y Finanzas</t>
  </si>
  <si>
    <t>Dirección de Planificación y Sistematización</t>
  </si>
  <si>
    <t>Sra. Ofelia Insaurralde</t>
  </si>
  <si>
    <t>Dirección de Auditoría Interna</t>
  </si>
  <si>
    <t>Lic. Elvira Centurión</t>
  </si>
  <si>
    <t>Directora</t>
  </si>
  <si>
    <t>Dirección de Comunicación e Información Pública</t>
  </si>
  <si>
    <t>Sra. Jazna Arza</t>
  </si>
  <si>
    <t>Cantidad de Miembros del CRCC: 7</t>
  </si>
  <si>
    <t>Total Hombres :  2</t>
  </si>
  <si>
    <t>Total Mujeres:  5</t>
  </si>
  <si>
    <t>Total nivel directivo o rango superior:  7</t>
  </si>
  <si>
    <t>Gestionar y reducir integralmente los riesgos de desastres en el Paraguay</t>
  </si>
  <si>
    <t>Profesionalidad, transparencia y rendición de cuentas</t>
  </si>
  <si>
    <t>Se integra en el POI, se desarrolla en el PEI, incluye puntos específicos del PND y los ODS y se orienta al cumplimiento del Marco de Sendai para la Reducción del Riesgo de Desastres, aprobado por Decreto Nº 5965/2016 así como a la Política Nacional de GRRD aprobado por Decreto Nº 1402/14</t>
  </si>
  <si>
    <t>Se integra a la Misión Visión Institucionales, Política Nacional de Gestión y Reducción de Riesgos de Desastres, al Plan Estratégico Institucional, Manual de Rendición de Cuentas y transversaliza la acción institucional</t>
  </si>
  <si>
    <t>Disposiciones legales vigentes</t>
  </si>
  <si>
    <t>Responde a la Misión institucional y a su Marco Legal. La Política Nacional de Gestión y Reducción de Riesgos de Desastres y el Plan Nacional de Implementación del Marco de Sendai fueron elaborados en procesos participativos</t>
  </si>
  <si>
    <t>NO SE REGISTRAN DENUNCIAS</t>
  </si>
  <si>
    <t>https://www.sen.gov.py/index.php/transparencia/5189/detalles/view_express_entity/5</t>
  </si>
  <si>
    <t>https://informacionpublica.paraguay.gov.py/portal/#!/buscar_informacion#busqueda</t>
  </si>
  <si>
    <t>PORTAL</t>
  </si>
  <si>
    <t>REDES SOCIALES</t>
  </si>
  <si>
    <t>CORREO INSTITUCIONAL</t>
  </si>
  <si>
    <t>TELEFAX</t>
  </si>
  <si>
    <t>Consulta o Sugerencias a través del portal</t>
  </si>
  <si>
    <t>Facebook oficial</t>
  </si>
  <si>
    <t>Twitter oficial</t>
  </si>
  <si>
    <t>Instagram oficial</t>
  </si>
  <si>
    <t>Denuncias a través del portal</t>
  </si>
  <si>
    <t>Solicitud de Información Pública</t>
  </si>
  <si>
    <t>Telefax linea baja ofical</t>
  </si>
  <si>
    <t>Dirección de Anticorrupción</t>
  </si>
  <si>
    <t>Dirección de Información Pública</t>
  </si>
  <si>
    <t xml:space="preserve">Direccion de Comunicación </t>
  </si>
  <si>
    <t>Mesa de Entrada</t>
  </si>
  <si>
    <t>https://www.sen.gov.py/index.php/contacto/reporte-o-sugerencias</t>
  </si>
  <si>
    <t>https://es-la.facebook.com/SecretariadeEmergenciaNacionalParaguay/</t>
  </si>
  <si>
    <t>https://twitter.com/senparaguay</t>
  </si>
  <si>
    <t>https://www.sen.gov.py/index.php/transparencia/denuncias</t>
  </si>
  <si>
    <t>https://www.sen.gov.py/index.php/transparencia/informacion-publica</t>
  </si>
  <si>
    <t>(021)440-997/440-998</t>
  </si>
  <si>
    <t>Adquisición de Bienes</t>
  </si>
  <si>
    <t>https://www.sen.gov.py/index.php/transparencia/5189/detalles/view_express_entity/7</t>
  </si>
  <si>
    <t>https://www.sen.gov.py/application/files/5215/9469/1476/SEN-Manual_RCC.pdf      https://www.sen.gov.py/application/files/4415/9188/0160/Plan_Estrategico_Institucional_SEN_2019-2023.pdf</t>
  </si>
  <si>
    <r>
      <rPr>
        <u/>
        <sz val="10"/>
        <color rgb="FF0000FF"/>
        <rFont val="Calibri"/>
        <family val="2"/>
        <scheme val="minor"/>
      </rPr>
      <t>https://www.sen.gov.py/application/files/8015/9188/4586/Politica_Nacional_de_Gestion_y_Reduccion_de_Riesgos__2018.pdf</t>
    </r>
    <r>
      <rPr>
        <sz val="10"/>
        <color rgb="FF0000FF"/>
        <rFont val="Calibri"/>
        <family val="2"/>
        <scheme val="minor"/>
      </rPr>
      <t xml:space="preserve">   </t>
    </r>
    <r>
      <rPr>
        <u/>
        <sz val="10"/>
        <color rgb="FF0000FF"/>
        <rFont val="Calibri"/>
        <family val="2"/>
        <scheme val="minor"/>
      </rPr>
      <t>https://www.sen.gov.py/application/files/4415/9188/0160/Plan_Estrategico_Institucional_SEN_2019-2023.pdf   https://www.sen.gov.py/application/files/3115/9188/0841/Marco_de_Sendai_2015-2030_-_final_oficial.pdf  https://www.sen.gov.py/application/files/3615/9301/0324/Decreto_5965_Marco_de_Sendai.pdf</t>
    </r>
  </si>
  <si>
    <t>NO SE REGISTRA AUDITORIAS</t>
  </si>
  <si>
    <t>NO SE REGISTRA PROGRAMAS NO EJECUTADOS</t>
  </si>
  <si>
    <t>Encargado de Despacho de la DGA</t>
  </si>
  <si>
    <t>Encargada de Despacho de la DCIP</t>
  </si>
  <si>
    <t>https://drive.sen.gov.py/index.php/s/oNDjArissbGAbQb</t>
  </si>
  <si>
    <t>NO SE REGISTRA APORTES</t>
  </si>
  <si>
    <t>AUN NO DISPONIBLE EN EL PORTAL DE SFP</t>
  </si>
  <si>
    <t>AUN NO DISPONIBLE EN EL PORTAL DE LA SENAC</t>
  </si>
  <si>
    <t>Total</t>
  </si>
  <si>
    <t>TOTAL</t>
  </si>
  <si>
    <t>Periodo del informe:  TERCER TRIMESTRE 2022</t>
  </si>
  <si>
    <t>Lic. Reinaldo Maciel</t>
  </si>
  <si>
    <t>Director General</t>
  </si>
  <si>
    <t>JULIO 2022</t>
  </si>
  <si>
    <t>AGOSTO 2022</t>
  </si>
  <si>
    <t>SETIEMBRE 2022</t>
  </si>
  <si>
    <t>https://www.sfp.gov.py/sfp/archivos/documentos/Intermedio_Julio_2022_0j49b1na.pdf</t>
  </si>
  <si>
    <t>julio 2022</t>
  </si>
  <si>
    <t>Agosto 2022</t>
  </si>
  <si>
    <t>Setiembre 2022</t>
  </si>
  <si>
    <t>Nivel de cumplimiento Sistema de Transparencia Institucional Agosto 2022 - SENAC (100%)</t>
  </si>
  <si>
    <t>Julio 2022</t>
  </si>
  <si>
    <t>Vehiculos y Equipos de Computación</t>
  </si>
  <si>
    <t>Sin movimiento</t>
  </si>
  <si>
    <t>Avance de Planes de Mejoramiento - 1er. Semestre 2022.</t>
  </si>
  <si>
    <t>Cumplimiento Planes de Mejoramiento - 1er. Semestre 2022.</t>
  </si>
  <si>
    <t>https://drive.sen.gov.py/index.php/s/ta8bbGqMSBxrDaP?path=%2F</t>
  </si>
  <si>
    <t>DAI Nº 7/22</t>
  </si>
  <si>
    <t>Informe Nivel 300</t>
  </si>
  <si>
    <t>DAI Nº 8/22</t>
  </si>
  <si>
    <t>Informe Caja Chica</t>
  </si>
  <si>
    <t>https://drive.sen.gov.py/index.php/s/iKJC9nzxXoYE2eY</t>
  </si>
  <si>
    <t>https://transparencia.senac.gov.py/portal</t>
  </si>
  <si>
    <t>Servicio de Rastreo Satelital</t>
  </si>
  <si>
    <t>Servicios de Mantenimiento y Reparacion de Vehiculos Varios</t>
  </si>
  <si>
    <t>Servicio de Mantenimiento y Reparacion de Vehiculo de la marca Toyota</t>
  </si>
  <si>
    <t>Servicio de seguro medico para funcionarios</t>
  </si>
  <si>
    <t>Adquisición de pinturas y colorantes</t>
  </si>
  <si>
    <t>Adquisicion de equipos, muebles y art. Varios para oficina</t>
  </si>
  <si>
    <t>Localiza PY S.A</t>
  </si>
  <si>
    <t>Condor SACI</t>
  </si>
  <si>
    <t>Automotive SACI</t>
  </si>
  <si>
    <t>Toyotoshi SA</t>
  </si>
  <si>
    <t>Promed SA</t>
  </si>
  <si>
    <t>En proceso de carga de llamado</t>
  </si>
  <si>
    <t>En Ejecucion</t>
  </si>
  <si>
    <t>Fone /2022</t>
  </si>
  <si>
    <t>Alquiler de predios varios para depositos  COE -SEN</t>
  </si>
  <si>
    <t>Nelson Haedo V.</t>
  </si>
  <si>
    <t>En ejecucion</t>
  </si>
  <si>
    <t>Gical SA</t>
  </si>
  <si>
    <t>Finiquitado</t>
  </si>
  <si>
    <t>Trans Yogapo SA</t>
  </si>
  <si>
    <t>Metalcar S.A</t>
  </si>
  <si>
    <t>Fone N°02/2022</t>
  </si>
  <si>
    <t>Adquisicion de Chapas Zinc</t>
  </si>
  <si>
    <t>Ferreteria Industrial SAE</t>
  </si>
  <si>
    <t>Faguma S.A</t>
  </si>
  <si>
    <t>Fone N°03/2022</t>
  </si>
  <si>
    <t>Adquisicion de Alimentos para kit Tipo B</t>
  </si>
  <si>
    <t>El Castillo S.A</t>
  </si>
  <si>
    <t>Tack S.A</t>
  </si>
  <si>
    <t>Los Altares S.A.</t>
  </si>
  <si>
    <t>Innovali S.A</t>
  </si>
  <si>
    <t>Beltrom S.A</t>
  </si>
  <si>
    <t>M Y F Ind y Com S.A.</t>
  </si>
  <si>
    <t>Procesos Industriales S.A.C.e.I</t>
  </si>
  <si>
    <t>Nutripan de Gabriela Vallejos</t>
  </si>
  <si>
    <t>Fone N°04/2022</t>
  </si>
  <si>
    <t>Adquisicion de productos de la Agricultura Familiar-Poroto 2 kl</t>
  </si>
  <si>
    <t>Cooperativa Agronorte Ltda</t>
  </si>
  <si>
    <t>Diosnel Vera</t>
  </si>
  <si>
    <t>Silverio Ybarra</t>
  </si>
  <si>
    <t>Luis German Roa</t>
  </si>
  <si>
    <t>Hilsa Jorgelina Mendez</t>
  </si>
  <si>
    <t>Fone N°05/2022</t>
  </si>
  <si>
    <t>Adquisicion de Ch. Fibrocemento, Terciadas y Puntales</t>
  </si>
  <si>
    <t>Grimex S.A.</t>
  </si>
  <si>
    <t>San Benito S.A.</t>
  </si>
  <si>
    <t>Fone N°06/2022</t>
  </si>
  <si>
    <t>Adquisicion de Alimentos para kit Tipo A</t>
  </si>
  <si>
    <t>Fone N°07/2022</t>
  </si>
  <si>
    <t>Adquisicion de productos de la Agricultura Familiar-Poroto 5 kl</t>
  </si>
  <si>
    <t>Fone N° 08/2022</t>
  </si>
  <si>
    <t>Adquisicion de Aceite para kit A y Jabon en Pan</t>
  </si>
  <si>
    <t>ContiParaguay S.A</t>
  </si>
  <si>
    <t>Fone N° 09/2022</t>
  </si>
  <si>
    <t>Adquisicion de Alimentos y Articulos varios para operativo Invierno</t>
  </si>
  <si>
    <t>Samal S.R.L.</t>
  </si>
  <si>
    <t>Fone N° 11/2022</t>
  </si>
  <si>
    <t>Adquisicion de Mani y Carne Conservada</t>
  </si>
  <si>
    <t>Fone N°14/2022</t>
  </si>
  <si>
    <t>Adquisicion de Yerba Mate</t>
  </si>
  <si>
    <t>Oñoiru</t>
  </si>
  <si>
    <t>Citricoop Ltda</t>
  </si>
  <si>
    <t>Fone N°15/2022</t>
  </si>
  <si>
    <t>Servicio de limpieza de sanitarios portatiles</t>
  </si>
  <si>
    <t>Disal Paraguay SA</t>
  </si>
  <si>
    <t>Fone N°17/2022</t>
  </si>
  <si>
    <t>Adquisicion de Chapas de Fibrocemento</t>
  </si>
  <si>
    <t>Juval  SA</t>
  </si>
  <si>
    <t>Reikoteveva</t>
  </si>
  <si>
    <t>Sueldos</t>
  </si>
  <si>
    <t>Gastos de Representación</t>
  </si>
  <si>
    <t>Aguinaldo</t>
  </si>
  <si>
    <t>Remuneración Extraordinaria</t>
  </si>
  <si>
    <t>Subsidio Familiar</t>
  </si>
  <si>
    <t>Bonificaciones y Gratificaciones</t>
  </si>
  <si>
    <t>Gratificaciones por Servicios Especiales</t>
  </si>
  <si>
    <t>Jornales</t>
  </si>
  <si>
    <t>Honorarios</t>
  </si>
  <si>
    <t>Otros Gastos del Personal</t>
  </si>
  <si>
    <t xml:space="preserve">Energia Electrica </t>
  </si>
  <si>
    <t>Agua</t>
  </si>
  <si>
    <t>Telefonos, Telefax y otros Servicios de Telecomunicación</t>
  </si>
  <si>
    <t>PASAJES</t>
  </si>
  <si>
    <t>Viaticos y Movilidad</t>
  </si>
  <si>
    <t>Mantenimiento y Reparacion Menores de Edificios y Locales</t>
  </si>
  <si>
    <t>Mantenimiento y Reparacion Menores de Maquinarias, Equipos y Muebles de Oficinas</t>
  </si>
  <si>
    <t>Mantenimiento y Reparacion Menores de Equipos de Transporte</t>
  </si>
  <si>
    <t>Servicio de Limpieza,Aseo y Fumigacion</t>
  </si>
  <si>
    <t>Alquiler de Edificios y Locales</t>
  </si>
  <si>
    <t xml:space="preserve">Imprenta, Publicaciones y Reproducciones </t>
  </si>
  <si>
    <t>Servicios Bancarios</t>
  </si>
  <si>
    <t>Primas y Gastos de Seguros</t>
  </si>
  <si>
    <t>Publicidad y Propaganda</t>
  </si>
  <si>
    <t>Servicios de Comunicaciones</t>
  </si>
  <si>
    <t>Servicios Técnicos y Profesionales Varios</t>
  </si>
  <si>
    <t>SERVICIO DE SEGURO MÉDICO</t>
  </si>
  <si>
    <t>SERVICIOS DE CEREMONIAL</t>
  </si>
  <si>
    <t>SERVICIOS DE CATERING</t>
  </si>
  <si>
    <t>CAPACITACION DEL PERSONAL DEL ESTADO</t>
  </si>
  <si>
    <t>ALIMENTOS PARA PERSONAS</t>
  </si>
  <si>
    <t>Prendas de Vestir</t>
  </si>
  <si>
    <t>Confecciones Textiles</t>
  </si>
  <si>
    <t>Calzados</t>
  </si>
  <si>
    <t>Papel de Escritorio y Carton</t>
  </si>
  <si>
    <t>Productos de Artes Graficas</t>
  </si>
  <si>
    <t>Productos de Papel y Carton</t>
  </si>
  <si>
    <t>Libros, Revistas y Periodicos</t>
  </si>
  <si>
    <t>Elementos de Limpieza</t>
  </si>
  <si>
    <t xml:space="preserve">Utiles de Escritorio, Oficinas y Enseres </t>
  </si>
  <si>
    <t>Utiles y Materiales Electricos</t>
  </si>
  <si>
    <t>Utensilios de Cocina y Comedor</t>
  </si>
  <si>
    <t>Adq. De Repuestos y Accesorios Menores</t>
  </si>
  <si>
    <t>Compuestos Quimicos</t>
  </si>
  <si>
    <t>Tintas, Pinturas y Colorantes</t>
  </si>
  <si>
    <t>Utiles y Materiales Medicos - Quirurgicos y de laboratorios</t>
  </si>
  <si>
    <t>COMBUSTIBLES</t>
  </si>
  <si>
    <t>Cubiertas y Camaras de aire</t>
  </si>
  <si>
    <t>Herramientas Menores</t>
  </si>
  <si>
    <t>Productos o Insumos No Metalicos</t>
  </si>
  <si>
    <t>Bienes de Consumos Varios</t>
  </si>
  <si>
    <t>Equipos de Educativos y Recreacionales</t>
  </si>
  <si>
    <t>Equipos de Comunicaciones y Señalamientos</t>
  </si>
  <si>
    <t>Adq. De Muebles y Enseres</t>
  </si>
  <si>
    <t>Adq. De Equipos de Oficina</t>
  </si>
  <si>
    <t>Adq. De Equipos de Computacion</t>
  </si>
  <si>
    <t>AP.A ENTID.C/ FINES SOCIALES O EMERGENCIA (FONE) FF10</t>
  </si>
  <si>
    <t>AP.A ENTID.C/ FINES SOCIALES O EMERGENCIA (FONE) FF 10-818</t>
  </si>
  <si>
    <t>AP.A ENTID.C/ FINES SOCIALES O EMERGENCIA (FONE) FF 20-817</t>
  </si>
  <si>
    <t>831*</t>
  </si>
  <si>
    <t>AP.A ENTID.C/ FINES SOCIALES O EMERGENCIA (FONE) FF30-30 (DISMINUCION DE PLAN FINANCIERO)</t>
  </si>
  <si>
    <t>BECAS</t>
  </si>
  <si>
    <t xml:space="preserve">SUBSIDIOS Y ASIST.SOCIAL A PERS.Y FLIAS </t>
  </si>
  <si>
    <t>PAGO IMP, TASAS, GTOS JUDIC. Y OTROS</t>
  </si>
  <si>
    <t>Las principales actividades realizadas por la SEN en los meses de julio y agosto, son las siguientes: El lanzamiento de la campaña "No enciendas una tragedia" se realizó  en el Salón de Reuniones de la Comisión Directiva Central de la Asociación Rural del Paraguay (ARP), en el marco de la Expo 2022. Participaron representantes de diferentes instituciones del Poder Ejecutivo y referentes de organizaciones ambientalistas de la sociedad civil, quienes integran esta alianza estratégica que promoverá acciones para la concienciación y prevención de los incendios forestales. Con el fin de fortalecer las capacidades nacionales para prevenir incendios forestales desde una perspectiva regional,  la SEN participó en la II Reunión del Grupo de Expertos en Incendios Forestales en América Latina y el Caribe (GEFF LAC) en Santiago, Chile. En colaboración con UNICEF Paraguay, la SEN  llevó a cabo en la Municipalidad de Pilar un taller introductorio de Gestión y Reducción de Riesgos de Desastres, con enfoque en niñez y adolescencia con la presencia de autoridades locales, funcionarios municipales y referentes de la comunidad.  Asimismo, se llevó a cabo una reunión general de coordinación con directores departamentales del Ministerio de Educación y Ciencias. En la reunión se informó sobre el alcance de la campaña comunicacional de prevención de incendios #NoEnciendasUnaTragedia a ser presentada ante el sector educativo nacional. Esta campaña #NoEnciendasUnaTragedia ha sido declarada de interés educativo por el MEC, y en este contexto, llegará a todos los centros educativos del sector público.  Con el apoyo técnico de la PADF de China-Taiwan se implementará un proyecto para fortalecer la capacidad de gestión de riesgos de desastres de la Secretaría de Emergencia Nacional (SEN).  Las acciones se orientan a la búsqueda del aumento de la integración de datos y el uso de nuevas herramientas científicas para guiar los análisis de riesgo y la preparación y prevención de desastres, para, de esta forma, fortalecer la capacidad de las instituciones nacionales para recopilar, analizar, gestionar y difundir datos relacionados con amenazas de origen natural. Del 1 al 4  de agosto de 2022  se llevó a cabo en la sede de la Secretaría de Emergencia Nacional (SEN) el Intercambio Interinstitucional de Expertos sobre Respuesta Integral a Desastres, con el apoyo de la Oficina de Cooperación de Defensa de la Embajada de los Estados Unidos de América, y la participación de miembros de la Fuerza de Respuesta Nacional y el Equipo de Apoyo Civil. El principal propósito de este intercambio fue analizar la planificación interinstitucional e intercambiar mejores prácticas y mejorar la interacción entre expertos locales y extranjeros. También, se realizó el Taller de intercambio y socialización de acciones dirigido a organizaciones no gubernamentales que ejecutan proyectos vinculados con la temática de Gestión y Reducción de Riesgos de Desastres en la Región Occidental organizado por la Secretaria de Emergencia Nacional (SEN) con apoyo de UNICEF. Finalizó con éxito el Diplomado Regional en Gestión Inclusiva del Riesgo de Desastres (GIRD), implementado por COOPI Cooperazione Internationale en consorcio con Humanity &amp; Inclusion y con el apoyo de USAID/BHA y la Secretaría de Emergencia Nacional (SEN). Esta capacitación fue parte de un proyecto regional con la importante financiación de USAID en el contexto de una iniciativa regional, y a nivel nacional, tuvo el enfoque de aumento de capacidades locales en la protección y la resiliencia de los grupos de mayor riesgo. En el marco del proyecto “Asunción Ciudad Verde de las Américas – Vías a la Sustentabilidad” se llevó a cabo un Curso avanzado (en modalidad hibrida) a nivel municipal y de instituciones aliadas con la coordinación académica de la Facultad Politécnica (FP) de la Universidad Nacional de Asunción (UNA). El Curso se enfocó en el análisis de conceptos generales sobre Gestión y Reducción de Riesgos de Desastres, su vinculación con Cambio Climático y Ordenamiento Territorial, el marco normativo internacional y nacional, y su validación en el contexto local conforme al marco de roles y responsabilidades institucionales como gobiernos locales y organizaciones gubernamentales. La certificación otorgada fue validada por la Facultad Politécnica de la Universidad Nacional de Asunción (UNA) y la Secretaria de Emergencia Nacional (SEN).</t>
  </si>
  <si>
    <t>Asistencia a familias afectadas por eventos que generan daños y pérdidas</t>
  </si>
  <si>
    <t>Paliar el sufrimiento humano de personas afectadas por situaciones de emergencia o desastres</t>
  </si>
  <si>
    <t>Se informa sobre lo actuado</t>
  </si>
  <si>
    <t>36.750 familias asistidas en los meses julio y agosto de 2022.*</t>
  </si>
  <si>
    <t>36.750 familias asistidas en los meses de julio y agosto de 2022.*</t>
  </si>
  <si>
    <t>Carga en el Sistema de Planificación por Resultados (SPR) de la Secretaria Técnica de Planificación (STP) www.stp.gov.py/v1/spr</t>
  </si>
  <si>
    <t xml:space="preserve">600 personas en situación de calle atendidas en el marco del Operativo Invierno, en el segundo trimestre 2022 </t>
  </si>
  <si>
    <t>www.sen.gov.py</t>
  </si>
  <si>
    <t>12.1.1.16. Gestión y Reducción de Riesgos de Desastres</t>
  </si>
  <si>
    <t>Prevenir y  contrarrestar los efectos de las emergencias y  los desastres originados por los agentes de la naturaleza o de cualquier otro origen, como asimismo promover, coordinar y orientar las actividades de las instituciones públicas, departamentales, municipales y privadas destinadas a la prevención, mitigación, respuesta, rehabilitación y reconstrucción de las comunidades afectadas por situaciones de emergencia o desastre.</t>
  </si>
  <si>
    <t>Programa Central</t>
  </si>
  <si>
    <t>Familias en situación de riesgos de emergencias o desastres</t>
  </si>
  <si>
    <r>
      <t xml:space="preserve">Res. SEN Nº 93/2020 </t>
    </r>
    <r>
      <rPr>
        <u/>
        <sz val="14"/>
        <color rgb="FF0000FF"/>
        <rFont val="Calibri"/>
        <family val="2"/>
        <scheme val="minor"/>
      </rPr>
      <t>https://www.sen.gov.py/application/files/2215/9468/6128/RSEN_93-20_CRCC.pdf</t>
    </r>
  </si>
  <si>
    <t>Enero 2022</t>
  </si>
  <si>
    <t>Febrero 2022</t>
  </si>
  <si>
    <t>Marzo 2022</t>
  </si>
  <si>
    <t>Abril 2022</t>
  </si>
  <si>
    <t>Mayo 2022</t>
  </si>
  <si>
    <t>Junio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</si>
</sst>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_-;\-* #,##0.00_-;_-* &quot;-&quot;??_-;_-@_-"/>
    <numFmt numFmtId="165" formatCode="_ * #,##0_ ;_ * \-#,##0_ ;_ * &quot;-&quot;_ ;_ @_ "/>
    <numFmt numFmtId="166" formatCode="#,##0;[Red]#,##0"/>
    <numFmt numFmtId="167" formatCode="_ * #,##0_ ;_ * \-#,##0_ ;_ * &quot;-&quot;??_ ;_ @_ "/>
    <numFmt numFmtId="168" formatCode="_(* #,##0_);_(* \(#,##0\);_(* &quot;-&quot;??_);_(@_)"/>
  </numFmts>
  <fonts count="50">
    <font>
      <sz val="11"/>
      <color theme="1"/>
      <name val="Calibri"/>
      <charset val="134"/>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u/>
      <sz val="18"/>
      <color theme="1"/>
      <name val="Calibri"/>
      <family val="2"/>
    </font>
    <font>
      <sz val="14"/>
      <color theme="1"/>
      <name val="Calibri"/>
      <family val="2"/>
      <scheme val="minor"/>
    </font>
    <font>
      <b/>
      <sz val="14"/>
      <color theme="1"/>
      <name val="Calibri"/>
      <family val="2"/>
      <scheme val="minor"/>
    </font>
    <font>
      <b/>
      <sz val="14"/>
      <color theme="1"/>
      <name val="Calibri"/>
      <family val="2"/>
    </font>
    <font>
      <b/>
      <u/>
      <sz val="14"/>
      <color theme="1"/>
      <name val="Calibri"/>
      <family val="2"/>
      <scheme val="minor"/>
    </font>
    <font>
      <sz val="15"/>
      <color theme="1"/>
      <name val="Calibri"/>
      <family val="2"/>
      <scheme val="minor"/>
    </font>
    <font>
      <b/>
      <u/>
      <sz val="12"/>
      <color theme="1"/>
      <name val="Calibri"/>
      <family val="2"/>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b/>
      <u/>
      <sz val="13"/>
      <color theme="1"/>
      <name val="Calibri"/>
      <family val="2"/>
      <scheme val="minor"/>
    </font>
    <font>
      <b/>
      <u/>
      <sz val="13"/>
      <color theme="1"/>
      <name val="Calibri"/>
      <family val="2"/>
    </font>
    <font>
      <b/>
      <sz val="13"/>
      <color theme="1"/>
      <name val="Calibri"/>
      <family val="2"/>
    </font>
    <font>
      <sz val="8"/>
      <name val="Calibri"/>
      <family val="2"/>
      <scheme val="minor"/>
    </font>
    <font>
      <b/>
      <sz val="8"/>
      <color theme="1"/>
      <name val="Calibri"/>
      <family val="2"/>
    </font>
    <font>
      <sz val="18"/>
      <name val="Calibri"/>
      <family val="2"/>
    </font>
    <font>
      <b/>
      <u/>
      <sz val="14"/>
      <name val="Calibri"/>
      <family val="2"/>
    </font>
    <font>
      <b/>
      <u/>
      <sz val="13"/>
      <name val="Calibri"/>
      <family val="2"/>
      <scheme val="minor"/>
    </font>
    <font>
      <b/>
      <u/>
      <sz val="13"/>
      <name val="Calibri"/>
      <family val="2"/>
    </font>
    <font>
      <b/>
      <u/>
      <sz val="14"/>
      <name val="Calibri"/>
      <family val="2"/>
      <scheme val="minor"/>
    </font>
    <font>
      <sz val="12"/>
      <name val="Calibri"/>
      <family val="2"/>
      <scheme val="minor"/>
    </font>
    <font>
      <b/>
      <sz val="14"/>
      <name val="Calibri"/>
      <family val="2"/>
      <scheme val="minor"/>
    </font>
    <font>
      <b/>
      <sz val="14"/>
      <name val="Calibri"/>
      <family val="2"/>
    </font>
    <font>
      <u/>
      <sz val="11"/>
      <color theme="10"/>
      <name val="Calibri"/>
      <family val="2"/>
      <scheme val="minor"/>
    </font>
    <font>
      <sz val="11"/>
      <color theme="1"/>
      <name val="Calibri"/>
      <family val="2"/>
      <scheme val="minor"/>
    </font>
    <font>
      <sz val="10"/>
      <color theme="1"/>
      <name val="Calibri"/>
      <family val="2"/>
      <scheme val="minor"/>
    </font>
    <font>
      <b/>
      <sz val="11"/>
      <color theme="1"/>
      <name val="Calibri"/>
      <family val="2"/>
    </font>
    <font>
      <b/>
      <sz val="9"/>
      <color theme="1"/>
      <name val="Calibri"/>
      <family val="2"/>
    </font>
    <font>
      <b/>
      <sz val="9"/>
      <color theme="1"/>
      <name val="Calibri"/>
      <family val="2"/>
      <scheme val="minor"/>
    </font>
    <font>
      <sz val="9"/>
      <color rgb="FF0000FF"/>
      <name val="Calibri"/>
      <family val="2"/>
      <scheme val="minor"/>
    </font>
    <font>
      <b/>
      <sz val="9"/>
      <name val="Calibri"/>
      <family val="2"/>
      <scheme val="minor"/>
    </font>
    <font>
      <sz val="10"/>
      <color rgb="FF0000FF"/>
      <name val="Calibri"/>
      <family val="2"/>
      <scheme val="minor"/>
    </font>
    <font>
      <u/>
      <sz val="10"/>
      <color rgb="FF0000FF"/>
      <name val="Calibri"/>
      <family val="2"/>
      <scheme val="minor"/>
    </font>
    <font>
      <u/>
      <sz val="11"/>
      <color rgb="FF0000FF"/>
      <name val="Calibri"/>
      <family val="2"/>
      <scheme val="minor"/>
    </font>
    <font>
      <sz val="12"/>
      <color rgb="FF0000FF"/>
      <name val="Calibri"/>
      <family val="2"/>
      <scheme val="minor"/>
    </font>
    <font>
      <b/>
      <sz val="12"/>
      <color rgb="FF0000FF"/>
      <name val="Calibri"/>
      <family val="2"/>
    </font>
    <font>
      <sz val="10"/>
      <color rgb="FF0000FF"/>
      <name val="Arial"/>
      <family val="2"/>
    </font>
    <font>
      <b/>
      <sz val="12"/>
      <color rgb="FF0000FF"/>
      <name val="Calibri"/>
      <family val="2"/>
      <scheme val="minor"/>
    </font>
    <font>
      <sz val="11"/>
      <color theme="1"/>
      <name val="Calibri"/>
      <charset val="134"/>
      <scheme val="minor"/>
    </font>
    <font>
      <sz val="11"/>
      <color rgb="FF333333"/>
      <name val="Calibri"/>
      <family val="2"/>
      <scheme val="minor"/>
    </font>
    <font>
      <sz val="10"/>
      <name val="Calibri"/>
      <family val="2"/>
      <scheme val="minor"/>
    </font>
    <font>
      <b/>
      <sz val="10"/>
      <color theme="1"/>
      <name val="Calibri"/>
      <family val="2"/>
      <scheme val="minor"/>
    </font>
    <font>
      <b/>
      <sz val="12"/>
      <name val="Calibri"/>
      <family val="2"/>
      <scheme val="minor"/>
    </font>
    <font>
      <u/>
      <sz val="14"/>
      <color rgb="FF0000FF"/>
      <name val="Calibri"/>
      <family val="2"/>
      <scheme val="minor"/>
    </font>
  </fonts>
  <fills count="6">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indexed="9"/>
        <bgColor indexed="64"/>
      </patternFill>
    </fill>
    <fill>
      <patternFill patternType="solid">
        <fgColor theme="5" tint="0.5999938962981048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6">
    <xf numFmtId="0" fontId="0" fillId="0" borderId="0">
      <alignment vertical="center"/>
    </xf>
    <xf numFmtId="0" fontId="29" fillId="0" borderId="0" applyNumberFormat="0" applyFill="0" applyBorder="0" applyAlignment="0" applyProtection="0">
      <alignment vertical="center"/>
    </xf>
    <xf numFmtId="43" fontId="30" fillId="0" borderId="0" applyFont="0" applyFill="0" applyBorder="0" applyAlignment="0" applyProtection="0"/>
    <xf numFmtId="165" fontId="44" fillId="0" borderId="0" applyFont="0" applyFill="0" applyBorder="0" applyAlignment="0" applyProtection="0"/>
    <xf numFmtId="0" fontId="1" fillId="0" borderId="0"/>
    <xf numFmtId="164" fontId="1" fillId="0" borderId="0" applyFont="0" applyFill="0" applyBorder="0" applyAlignment="0" applyProtection="0"/>
  </cellStyleXfs>
  <cellXfs count="374">
    <xf numFmtId="0" fontId="0" fillId="0" borderId="0" xfId="0">
      <alignment vertical="center"/>
    </xf>
    <xf numFmtId="0" fontId="3" fillId="0" borderId="0" xfId="0" applyFont="1">
      <alignment vertical="center"/>
    </xf>
    <xf numFmtId="0" fontId="0" fillId="0" borderId="0" xfId="0" applyFill="1">
      <alignment vertical="center"/>
    </xf>
    <xf numFmtId="0" fontId="12" fillId="0" borderId="0" xfId="0" applyFont="1">
      <alignment vertical="center"/>
    </xf>
    <xf numFmtId="0" fontId="12" fillId="0" borderId="0" xfId="0" applyFont="1" applyBorder="1">
      <alignment vertical="center"/>
    </xf>
    <xf numFmtId="0" fontId="12" fillId="0" borderId="0" xfId="0" applyFont="1" applyFill="1">
      <alignment vertical="center"/>
    </xf>
    <xf numFmtId="0" fontId="13" fillId="0" borderId="0" xfId="0" applyFont="1">
      <alignment vertical="center"/>
    </xf>
    <xf numFmtId="0" fontId="15" fillId="0" borderId="0" xfId="0" applyFont="1">
      <alignment vertical="center"/>
    </xf>
    <xf numFmtId="0" fontId="12" fillId="0" borderId="0" xfId="0" applyFont="1" applyAlignment="1">
      <alignment horizontal="center" vertical="center"/>
    </xf>
    <xf numFmtId="0" fontId="13" fillId="3" borderId="0" xfId="0" applyFont="1" applyFill="1" applyBorder="1" applyAlignment="1">
      <alignment horizontal="center" vertical="center"/>
    </xf>
    <xf numFmtId="0" fontId="12" fillId="3" borderId="0" xfId="0" applyFont="1" applyFill="1">
      <alignment vertical="center"/>
    </xf>
    <xf numFmtId="0" fontId="0" fillId="3" borderId="0" xfId="0" applyFill="1">
      <alignment vertical="center"/>
    </xf>
    <xf numFmtId="0" fontId="12" fillId="3" borderId="0" xfId="0" applyFont="1" applyFill="1" applyBorder="1">
      <alignment vertical="center"/>
    </xf>
    <xf numFmtId="0" fontId="5" fillId="0" borderId="0" xfId="0" applyFont="1" applyFill="1" applyBorder="1" applyAlignment="1">
      <alignment vertical="center"/>
    </xf>
    <xf numFmtId="0" fontId="10"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3" fillId="0" borderId="0" xfId="0" applyFont="1" applyFill="1" applyBorder="1">
      <alignment vertical="center"/>
    </xf>
    <xf numFmtId="0" fontId="12" fillId="3" borderId="4" xfId="0" applyFont="1" applyFill="1" applyBorder="1" applyAlignment="1">
      <alignment horizontal="center" vertical="center"/>
    </xf>
    <xf numFmtId="0" fontId="15" fillId="0" borderId="0" xfId="0" applyFont="1" applyFill="1" applyBorder="1">
      <alignment vertical="center"/>
    </xf>
    <xf numFmtId="0" fontId="13" fillId="0" borderId="0" xfId="0" applyFont="1" applyFill="1" applyBorder="1" applyAlignment="1">
      <alignment horizontal="center" vertical="center"/>
    </xf>
    <xf numFmtId="0" fontId="0" fillId="3" borderId="0" xfId="0" applyFill="1" applyBorder="1">
      <alignment vertical="center"/>
    </xf>
    <xf numFmtId="0" fontId="12" fillId="3" borderId="0" xfId="0" applyFont="1" applyFill="1" applyBorder="1" applyAlignment="1">
      <alignment horizontal="center" vertical="center"/>
    </xf>
    <xf numFmtId="0" fontId="7" fillId="0" borderId="8" xfId="0" applyFont="1" applyFill="1" applyBorder="1">
      <alignment vertical="center"/>
    </xf>
    <xf numFmtId="0" fontId="6" fillId="0" borderId="12" xfId="0" applyFont="1" applyFill="1" applyBorder="1">
      <alignment vertical="center"/>
    </xf>
    <xf numFmtId="0" fontId="12" fillId="0" borderId="12" xfId="0" applyFont="1" applyFill="1" applyBorder="1">
      <alignment vertical="center"/>
    </xf>
    <xf numFmtId="0" fontId="12" fillId="0" borderId="9" xfId="0" applyFont="1" applyFill="1" applyBorder="1">
      <alignment vertical="center"/>
    </xf>
    <xf numFmtId="0" fontId="7" fillId="0" borderId="11" xfId="0" applyFont="1" applyFill="1" applyBorder="1">
      <alignment vertical="center"/>
    </xf>
    <xf numFmtId="0" fontId="6" fillId="0" borderId="4" xfId="0" applyFont="1" applyFill="1" applyBorder="1">
      <alignment vertical="center"/>
    </xf>
    <xf numFmtId="0" fontId="12" fillId="0" borderId="4" xfId="0" applyFont="1" applyFill="1" applyBorder="1">
      <alignment vertical="center"/>
    </xf>
    <xf numFmtId="0" fontId="12" fillId="0" borderId="5" xfId="0" applyFont="1" applyFill="1" applyBorder="1">
      <alignment vertical="center"/>
    </xf>
    <xf numFmtId="0" fontId="15" fillId="0" borderId="1" xfId="0" applyFont="1" applyFill="1" applyBorder="1" applyAlignment="1">
      <alignment horizontal="center" vertical="top" wrapText="1"/>
    </xf>
    <xf numFmtId="0" fontId="15" fillId="0" borderId="1" xfId="0" applyFont="1" applyFill="1" applyBorder="1" applyAlignment="1">
      <alignment horizontal="center" vertical="center" wrapText="1"/>
    </xf>
    <xf numFmtId="0" fontId="20"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lignment vertical="center"/>
    </xf>
    <xf numFmtId="0" fontId="13" fillId="0" borderId="1" xfId="0" applyFont="1" applyFill="1" applyBorder="1">
      <alignment vertical="center"/>
    </xf>
    <xf numFmtId="0" fontId="15" fillId="0" borderId="1" xfId="0" applyFont="1" applyFill="1" applyBorder="1">
      <alignment vertical="center"/>
    </xf>
    <xf numFmtId="0" fontId="12" fillId="0" borderId="1" xfId="0" applyFont="1" applyFill="1" applyBorder="1">
      <alignment vertical="center"/>
    </xf>
    <xf numFmtId="0" fontId="12" fillId="0" borderId="1" xfId="0" applyFont="1" applyFill="1" applyBorder="1" applyAlignment="1">
      <alignment vertical="center" wrapText="1"/>
    </xf>
    <xf numFmtId="0" fontId="12" fillId="0" borderId="1" xfId="0" applyFont="1" applyFill="1" applyBorder="1" applyAlignment="1">
      <alignment vertical="center"/>
    </xf>
    <xf numFmtId="0" fontId="12"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2" fillId="0" borderId="0"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4" fillId="0" borderId="13"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2" fillId="0" borderId="1" xfId="0" applyFont="1" applyFill="1" applyBorder="1">
      <alignment vertical="center"/>
    </xf>
    <xf numFmtId="0" fontId="14" fillId="0" borderId="14" xfId="0" applyFont="1" applyFill="1" applyBorder="1">
      <alignment vertical="center"/>
    </xf>
    <xf numFmtId="14" fontId="3" fillId="0" borderId="14"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0" fontId="33" fillId="0" borderId="1" xfId="0" applyFont="1" applyBorder="1" applyAlignment="1">
      <alignment horizontal="left" vertical="center" wrapText="1"/>
    </xf>
    <xf numFmtId="0" fontId="34" fillId="0" borderId="1" xfId="0" applyFont="1" applyBorder="1" applyAlignment="1">
      <alignment horizontal="left" vertical="center"/>
    </xf>
    <xf numFmtId="0" fontId="35" fillId="0" borderId="1" xfId="0" applyFont="1" applyBorder="1" applyAlignment="1">
      <alignment horizontal="left" vertical="center" wrapText="1"/>
    </xf>
    <xf numFmtId="0" fontId="35" fillId="0" borderId="1" xfId="1" applyFont="1" applyBorder="1" applyAlignment="1">
      <alignment horizontal="left" vertical="center" wrapText="1"/>
    </xf>
    <xf numFmtId="0" fontId="36" fillId="0" borderId="1" xfId="1" applyFont="1" applyBorder="1" applyAlignment="1">
      <alignment horizontal="left" vertical="center"/>
    </xf>
    <xf numFmtId="0" fontId="2" fillId="0" borderId="0" xfId="0" applyFont="1">
      <alignment vertical="center"/>
    </xf>
    <xf numFmtId="0" fontId="37" fillId="0" borderId="1" xfId="0" applyFont="1" applyFill="1" applyBorder="1" applyAlignment="1">
      <alignment vertical="center" wrapText="1"/>
    </xf>
    <xf numFmtId="0" fontId="12" fillId="0" borderId="0" xfId="0" applyFont="1" applyFill="1" applyBorder="1" applyAlignment="1">
      <alignment horizontal="center" vertical="center"/>
    </xf>
    <xf numFmtId="0" fontId="12" fillId="0" borderId="6" xfId="0" applyFont="1" applyFill="1" applyBorder="1" applyAlignment="1">
      <alignment vertical="center"/>
    </xf>
    <xf numFmtId="0" fontId="12" fillId="0" borderId="10" xfId="0" applyFont="1" applyFill="1" applyBorder="1" applyAlignment="1">
      <alignment vertical="center"/>
    </xf>
    <xf numFmtId="0" fontId="6"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45" fillId="3" borderId="1" xfId="0" applyFont="1" applyFill="1" applyBorder="1" applyAlignment="1">
      <alignment horizontal="center" vertical="top" wrapText="1"/>
    </xf>
    <xf numFmtId="0" fontId="14" fillId="5" borderId="1" xfId="0" applyFont="1" applyFill="1" applyBorder="1" applyAlignment="1">
      <alignment horizontal="center" vertical="top" wrapText="1"/>
    </xf>
    <xf numFmtId="0" fontId="14"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13" fillId="5" borderId="13" xfId="0" applyFont="1" applyFill="1" applyBorder="1" applyAlignment="1">
      <alignment horizontal="center" vertical="center"/>
    </xf>
    <xf numFmtId="14" fontId="12" fillId="0" borderId="1" xfId="0" applyNumberFormat="1" applyFont="1" applyFill="1" applyBorder="1" applyAlignment="1">
      <alignment horizontal="left" vertical="center"/>
    </xf>
    <xf numFmtId="0" fontId="14" fillId="0" borderId="1" xfId="0" quotePrefix="1" applyFont="1" applyFill="1" applyBorder="1" applyAlignment="1">
      <alignment horizontal="left" vertical="center" wrapText="1"/>
    </xf>
    <xf numFmtId="0" fontId="13" fillId="0" borderId="1" xfId="0" quotePrefix="1" applyFont="1" applyFill="1" applyBorder="1" applyAlignment="1">
      <alignment horizontal="left" vertical="center"/>
    </xf>
    <xf numFmtId="0" fontId="15" fillId="0" borderId="1" xfId="0" quotePrefix="1" applyFont="1" applyFill="1" applyBorder="1" applyAlignment="1">
      <alignment horizontal="center" vertical="center" wrapText="1"/>
    </xf>
    <xf numFmtId="0" fontId="13" fillId="5" borderId="1" xfId="0" applyFont="1" applyFill="1" applyBorder="1" applyAlignment="1">
      <alignment horizontal="center" vertical="center" wrapText="1"/>
    </xf>
    <xf numFmtId="0" fontId="46" fillId="0" borderId="1" xfId="0" applyFont="1" applyBorder="1" applyAlignment="1">
      <alignment horizontal="center"/>
    </xf>
    <xf numFmtId="0" fontId="46" fillId="3" borderId="1" xfId="0" applyFont="1" applyFill="1" applyBorder="1" applyAlignment="1">
      <alignment horizontal="center"/>
    </xf>
    <xf numFmtId="0" fontId="46" fillId="4" borderId="1" xfId="0" applyFont="1" applyFill="1" applyBorder="1" applyAlignment="1">
      <alignment horizontal="center"/>
    </xf>
    <xf numFmtId="0" fontId="46" fillId="4" borderId="1" xfId="0" applyFont="1" applyFill="1" applyBorder="1" applyAlignment="1">
      <alignment horizontal="left" vertical="center" wrapText="1"/>
    </xf>
    <xf numFmtId="0" fontId="46" fillId="4" borderId="1" xfId="0" applyFont="1" applyFill="1" applyBorder="1" applyAlignment="1">
      <alignment horizontal="left" wrapText="1"/>
    </xf>
    <xf numFmtId="165" fontId="31" fillId="0" borderId="1" xfId="3" applyFont="1" applyFill="1" applyBorder="1" applyAlignment="1">
      <alignment vertical="center"/>
    </xf>
    <xf numFmtId="165" fontId="31" fillId="0" borderId="0" xfId="3" applyFont="1" applyAlignment="1">
      <alignment vertical="center"/>
    </xf>
    <xf numFmtId="165" fontId="31" fillId="0" borderId="1" xfId="3" applyFont="1" applyBorder="1" applyAlignment="1">
      <alignment vertical="center"/>
    </xf>
    <xf numFmtId="167" fontId="31" fillId="4" borderId="1" xfId="2" applyNumberFormat="1" applyFont="1" applyFill="1" applyBorder="1" applyAlignment="1">
      <alignment vertical="center"/>
    </xf>
    <xf numFmtId="0" fontId="3" fillId="5" borderId="1" xfId="0" applyFont="1" applyFill="1" applyBorder="1" applyAlignment="1">
      <alignment horizontal="center" vertical="center"/>
    </xf>
    <xf numFmtId="167" fontId="47" fillId="5" borderId="1" xfId="2" applyNumberFormat="1" applyFont="1" applyFill="1" applyBorder="1" applyAlignment="1">
      <alignment horizontal="center" vertical="center"/>
    </xf>
    <xf numFmtId="166" fontId="47" fillId="5" borderId="1" xfId="0" applyNumberFormat="1" applyFont="1" applyFill="1" applyBorder="1" applyAlignment="1">
      <alignment horizontal="center" vertical="center"/>
    </xf>
    <xf numFmtId="168" fontId="31" fillId="0" borderId="1" xfId="2" applyNumberFormat="1" applyFont="1" applyFill="1" applyBorder="1" applyAlignment="1">
      <alignment vertical="center"/>
    </xf>
    <xf numFmtId="3" fontId="0" fillId="0" borderId="1" xfId="0" applyNumberFormat="1" applyBorder="1" applyAlignment="1"/>
    <xf numFmtId="3" fontId="31" fillId="0" borderId="1" xfId="0" applyNumberFormat="1" applyFont="1" applyBorder="1" applyAlignment="1">
      <alignment wrapText="1"/>
    </xf>
    <xf numFmtId="3" fontId="31" fillId="0" borderId="1" xfId="0" applyNumberFormat="1" applyFont="1" applyBorder="1" applyAlignment="1"/>
    <xf numFmtId="0" fontId="31" fillId="0" borderId="1" xfId="0" applyFont="1" applyBorder="1" applyAlignment="1">
      <alignment vertical="center" wrapText="1"/>
    </xf>
    <xf numFmtId="0" fontId="0" fillId="0" borderId="1" xfId="0" applyBorder="1" applyAlignment="1"/>
    <xf numFmtId="0" fontId="12" fillId="0" borderId="12" xfId="0" applyFont="1" applyFill="1" applyBorder="1" applyAlignment="1">
      <alignment vertical="center" wrapText="1"/>
    </xf>
    <xf numFmtId="0" fontId="12" fillId="0" borderId="4" xfId="0" applyFont="1" applyFill="1" applyBorder="1" applyAlignment="1">
      <alignment vertical="center" wrapText="1"/>
    </xf>
    <xf numFmtId="0" fontId="12" fillId="0" borderId="0" xfId="0" applyFont="1" applyFill="1" applyBorder="1" applyAlignment="1">
      <alignment vertical="center" wrapText="1"/>
    </xf>
    <xf numFmtId="0" fontId="12" fillId="3"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2" fillId="3" borderId="0" xfId="0" applyFont="1" applyFill="1" applyAlignment="1">
      <alignment vertical="center" wrapText="1"/>
    </xf>
    <xf numFmtId="0" fontId="13" fillId="3" borderId="0" xfId="0" applyFont="1" applyFill="1" applyBorder="1" applyAlignment="1">
      <alignment horizontal="center" vertical="center" wrapText="1"/>
    </xf>
    <xf numFmtId="0" fontId="12" fillId="0" borderId="0" xfId="0" applyFont="1" applyAlignment="1">
      <alignment vertical="center" wrapText="1"/>
    </xf>
    <xf numFmtId="0" fontId="13" fillId="0" borderId="0"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wrapText="1"/>
    </xf>
    <xf numFmtId="0" fontId="31" fillId="0" borderId="1" xfId="0" applyFont="1" applyBorder="1" applyAlignment="1">
      <alignment wrapText="1"/>
    </xf>
    <xf numFmtId="167" fontId="47" fillId="5" borderId="1" xfId="2" applyNumberFormat="1" applyFont="1" applyFill="1" applyBorder="1" applyAlignment="1">
      <alignment horizontal="center" vertical="center" wrapText="1"/>
    </xf>
    <xf numFmtId="0" fontId="12" fillId="0" borderId="0" xfId="0" applyFont="1" applyBorder="1" applyAlignment="1">
      <alignment vertical="center" wrapText="1"/>
    </xf>
    <xf numFmtId="0" fontId="12" fillId="0" borderId="0" xfId="0" applyFont="1" applyFill="1" applyAlignment="1">
      <alignment vertical="center" wrapText="1"/>
    </xf>
    <xf numFmtId="0" fontId="0" fillId="0" borderId="0" xfId="0" applyAlignment="1">
      <alignment vertical="center" wrapText="1"/>
    </xf>
    <xf numFmtId="0" fontId="14" fillId="0" borderId="1" xfId="0" applyFont="1" applyFill="1" applyBorder="1" applyAlignment="1">
      <alignment horizontal="center" vertical="center"/>
    </xf>
    <xf numFmtId="17" fontId="15" fillId="0" borderId="1" xfId="0" quotePrefix="1" applyNumberFormat="1" applyFont="1" applyFill="1" applyBorder="1" applyAlignment="1">
      <alignment horizontal="center" vertical="center" wrapText="1"/>
    </xf>
    <xf numFmtId="17" fontId="15" fillId="0" borderId="1" xfId="0" quotePrefix="1" applyNumberFormat="1" applyFont="1" applyFill="1" applyBorder="1">
      <alignment vertical="center"/>
    </xf>
    <xf numFmtId="0" fontId="15" fillId="0" borderId="1" xfId="0" quotePrefix="1" applyFont="1" applyFill="1" applyBorder="1">
      <alignment vertical="center"/>
    </xf>
    <xf numFmtId="3" fontId="15" fillId="0" borderId="1" xfId="0" applyNumberFormat="1" applyFont="1" applyFill="1" applyBorder="1" applyAlignment="1">
      <alignment horizontal="center" vertical="center" wrapText="1"/>
    </xf>
    <xf numFmtId="0" fontId="14" fillId="0" borderId="14" xfId="0" applyFont="1" applyFill="1" applyBorder="1" applyAlignment="1">
      <alignment horizontal="center" vertical="center" wrapText="1"/>
    </xf>
    <xf numFmtId="14" fontId="12" fillId="0" borderId="14" xfId="0" applyNumberFormat="1" applyFont="1" applyFill="1" applyBorder="1" applyAlignment="1">
      <alignment horizontal="center" vertical="center"/>
    </xf>
    <xf numFmtId="14"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5"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0" fillId="0" borderId="1" xfId="0" applyBorder="1" applyAlignment="1">
      <alignment vertical="center"/>
    </xf>
    <xf numFmtId="0" fontId="13" fillId="5" borderId="1" xfId="0" applyFont="1" applyFill="1" applyBorder="1" applyAlignment="1">
      <alignment horizontal="center" vertical="center"/>
    </xf>
    <xf numFmtId="168" fontId="0" fillId="0" borderId="1" xfId="2" applyNumberFormat="1" applyFont="1" applyBorder="1" applyAlignment="1"/>
    <xf numFmtId="168" fontId="0" fillId="0" borderId="2" xfId="2" applyNumberFormat="1" applyFont="1" applyBorder="1" applyAlignment="1"/>
    <xf numFmtId="168" fontId="0" fillId="0" borderId="1" xfId="2" applyNumberFormat="1" applyFont="1" applyBorder="1" applyAlignment="1">
      <alignment vertical="center"/>
    </xf>
    <xf numFmtId="0" fontId="0" fillId="0" borderId="1" xfId="0" applyBorder="1" applyAlignment="1">
      <alignment horizontal="center"/>
    </xf>
    <xf numFmtId="0" fontId="31" fillId="0" borderId="14" xfId="0" applyFont="1" applyFill="1" applyBorder="1" applyAlignment="1">
      <alignment vertical="center" wrapText="1"/>
    </xf>
    <xf numFmtId="0" fontId="31" fillId="0" borderId="1" xfId="0" applyFont="1" applyFill="1" applyBorder="1" applyAlignment="1">
      <alignment vertical="center" wrapText="1"/>
    </xf>
    <xf numFmtId="0" fontId="0" fillId="0" borderId="14" xfId="0" applyBorder="1" applyAlignment="1">
      <alignment vertical="center" wrapText="1"/>
    </xf>
    <xf numFmtId="0" fontId="31" fillId="0" borderId="1" xfId="0" applyFont="1" applyBorder="1" applyAlignment="1"/>
    <xf numFmtId="0" fontId="0" fillId="0" borderId="1" xfId="0" applyBorder="1" applyAlignment="1">
      <alignment horizontal="center" vertical="center"/>
    </xf>
    <xf numFmtId="0" fontId="31" fillId="0" borderId="14" xfId="0" applyFont="1" applyBorder="1" applyAlignment="1">
      <alignment vertical="center"/>
    </xf>
    <xf numFmtId="0" fontId="31" fillId="0" borderId="1" xfId="0" applyFont="1" applyBorder="1" applyAlignment="1">
      <alignment vertical="center"/>
    </xf>
    <xf numFmtId="167" fontId="46" fillId="0" borderId="1" xfId="2" applyNumberFormat="1" applyFont="1" applyFill="1" applyBorder="1" applyAlignment="1">
      <alignment vertical="center"/>
    </xf>
    <xf numFmtId="166" fontId="46" fillId="0" borderId="1" xfId="0" applyNumberFormat="1" applyFont="1" applyBorder="1" applyAlignment="1">
      <alignment vertical="center"/>
    </xf>
    <xf numFmtId="167" fontId="31" fillId="0" borderId="1" xfId="2" applyNumberFormat="1" applyFont="1" applyFill="1" applyBorder="1" applyAlignment="1">
      <alignment vertical="center"/>
    </xf>
    <xf numFmtId="0" fontId="0" fillId="0" borderId="3" xfId="0" applyBorder="1" applyAlignment="1">
      <alignment horizontal="center" wrapText="1"/>
    </xf>
    <xf numFmtId="168" fontId="0" fillId="0" borderId="1" xfId="2" applyNumberFormat="1" applyFont="1" applyBorder="1" applyAlignment="1">
      <alignment horizontal="center" wrapText="1"/>
    </xf>
    <xf numFmtId="168" fontId="0" fillId="0" borderId="3" xfId="2" applyNumberFormat="1" applyFont="1" applyBorder="1" applyAlignment="1">
      <alignment horizontal="center" vertical="center" wrapText="1"/>
    </xf>
    <xf numFmtId="0" fontId="12" fillId="0" borderId="12" xfId="0" applyFont="1" applyFill="1" applyBorder="1" applyAlignment="1">
      <alignment horizontal="center" vertical="center"/>
    </xf>
    <xf numFmtId="0" fontId="12" fillId="0" borderId="4" xfId="0" applyFont="1" applyFill="1" applyBorder="1" applyAlignment="1">
      <alignment horizontal="center" vertical="center"/>
    </xf>
    <xf numFmtId="0" fontId="12" fillId="3" borderId="0" xfId="0" applyFont="1" applyFill="1" applyAlignment="1">
      <alignment horizontal="center" vertical="center"/>
    </xf>
    <xf numFmtId="0" fontId="12" fillId="0" borderId="0" xfId="0" applyFont="1" applyBorder="1" applyAlignment="1">
      <alignment horizontal="center" vertical="center"/>
    </xf>
    <xf numFmtId="0" fontId="12" fillId="0" borderId="0" xfId="0" applyFont="1" applyFill="1" applyAlignment="1">
      <alignment horizontal="center" vertical="center"/>
    </xf>
    <xf numFmtId="0" fontId="0" fillId="0" borderId="0" xfId="0" applyAlignment="1">
      <alignment horizontal="center" vertical="center"/>
    </xf>
    <xf numFmtId="3" fontId="31" fillId="0" borderId="1" xfId="0" applyNumberFormat="1" applyFont="1" applyBorder="1" applyAlignment="1">
      <alignment vertical="center"/>
    </xf>
    <xf numFmtId="168" fontId="0" fillId="0" borderId="1" xfId="2" applyNumberFormat="1" applyFont="1" applyBorder="1"/>
    <xf numFmtId="0" fontId="31" fillId="0" borderId="1" xfId="0" applyFont="1" applyFill="1" applyBorder="1" applyAlignment="1">
      <alignment horizontal="center"/>
    </xf>
    <xf numFmtId="0" fontId="46" fillId="0" borderId="1" xfId="0" applyFont="1" applyBorder="1" applyAlignment="1">
      <alignment horizontal="left"/>
    </xf>
    <xf numFmtId="166" fontId="31" fillId="0" borderId="1" xfId="0" applyNumberFormat="1" applyFont="1" applyFill="1" applyBorder="1" applyAlignment="1">
      <alignment vertical="center"/>
    </xf>
    <xf numFmtId="166" fontId="46" fillId="0" borderId="1" xfId="0" applyNumberFormat="1" applyFont="1" applyFill="1" applyBorder="1" applyAlignment="1">
      <alignment vertical="center"/>
    </xf>
    <xf numFmtId="0" fontId="46" fillId="0" borderId="1" xfId="0" applyFont="1" applyFill="1" applyBorder="1" applyAlignment="1">
      <alignment horizontal="center"/>
    </xf>
    <xf numFmtId="0" fontId="46" fillId="0" borderId="1" xfId="0" applyFont="1" applyFill="1" applyBorder="1" applyAlignment="1">
      <alignment horizontal="left"/>
    </xf>
    <xf numFmtId="166" fontId="46" fillId="0" borderId="1" xfId="0" applyNumberFormat="1" applyFont="1" applyFill="1" applyBorder="1" applyAlignment="1">
      <alignment horizontal="right" vertical="center" wrapText="1"/>
    </xf>
    <xf numFmtId="166" fontId="31" fillId="3" borderId="1" xfId="0" applyNumberFormat="1" applyFont="1" applyFill="1" applyBorder="1" applyAlignment="1">
      <alignment vertical="center"/>
    </xf>
    <xf numFmtId="166" fontId="46" fillId="3" borderId="1" xfId="0" applyNumberFormat="1" applyFont="1" applyFill="1" applyBorder="1" applyAlignment="1">
      <alignment vertical="center"/>
    </xf>
    <xf numFmtId="0" fontId="46" fillId="4" borderId="1" xfId="0" applyFont="1" applyFill="1" applyBorder="1" applyAlignment="1">
      <alignment horizontal="left"/>
    </xf>
    <xf numFmtId="0" fontId="46" fillId="0" borderId="1" xfId="0" applyFont="1" applyFill="1" applyBorder="1" applyAlignment="1">
      <alignment horizontal="left" wrapText="1"/>
    </xf>
    <xf numFmtId="0" fontId="46" fillId="0" borderId="1" xfId="0" applyFont="1" applyFill="1" applyBorder="1" applyAlignment="1">
      <alignment horizontal="center" wrapText="1"/>
    </xf>
    <xf numFmtId="0" fontId="26" fillId="0" borderId="1" xfId="0" applyFont="1" applyFill="1" applyBorder="1" applyAlignment="1">
      <alignment vertical="center" wrapText="1"/>
    </xf>
    <xf numFmtId="0" fontId="26" fillId="0" borderId="1" xfId="0" applyFont="1" applyFill="1" applyBorder="1" applyAlignment="1">
      <alignment horizontal="center" vertical="center" wrapText="1"/>
    </xf>
    <xf numFmtId="0" fontId="26" fillId="0" borderId="1" xfId="0" applyFont="1" applyFill="1" applyBorder="1">
      <alignment vertical="center"/>
    </xf>
    <xf numFmtId="0" fontId="39" fillId="0" borderId="1" xfId="1" applyFont="1" applyFill="1" applyBorder="1" applyAlignment="1">
      <alignment horizontal="center" vertical="center"/>
    </xf>
    <xf numFmtId="9" fontId="48" fillId="0" borderId="1" xfId="0" applyNumberFormat="1" applyFont="1" applyFill="1" applyBorder="1" applyAlignment="1">
      <alignment horizontal="center" vertical="center"/>
    </xf>
    <xf numFmtId="0" fontId="0" fillId="0" borderId="1" xfId="0" applyBorder="1" applyAlignment="1">
      <alignment horizontal="left" wrapText="1"/>
    </xf>
    <xf numFmtId="0" fontId="0" fillId="0" borderId="1" xfId="0" applyBorder="1" applyAlignment="1">
      <alignment horizontal="left" vertical="center" wrapText="1"/>
    </xf>
    <xf numFmtId="0" fontId="31" fillId="0" borderId="1" xfId="0" applyFont="1" applyBorder="1" applyAlignment="1">
      <alignment horizontal="left" vertical="center" wrapText="1"/>
    </xf>
    <xf numFmtId="0" fontId="13" fillId="0"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3" xfId="0" applyFont="1" applyFill="1" applyBorder="1" applyAlignment="1">
      <alignment horizontal="center" vertical="center"/>
    </xf>
    <xf numFmtId="0" fontId="12" fillId="0" borderId="1" xfId="0" applyFont="1" applyFill="1" applyBorder="1" applyAlignment="1">
      <alignment horizontal="center" vertical="center" wrapText="1"/>
    </xf>
    <xf numFmtId="0" fontId="31" fillId="0" borderId="8" xfId="0" applyFont="1" applyFill="1" applyBorder="1" applyAlignment="1">
      <alignment horizontal="left" wrapText="1"/>
    </xf>
    <xf numFmtId="0" fontId="31" fillId="0" borderId="12" xfId="0" applyFont="1" applyFill="1" applyBorder="1" applyAlignment="1">
      <alignment horizontal="left" wrapText="1"/>
    </xf>
    <xf numFmtId="0" fontId="31" fillId="0" borderId="9" xfId="0" applyFont="1" applyFill="1" applyBorder="1" applyAlignment="1">
      <alignment horizontal="left" wrapText="1"/>
    </xf>
    <xf numFmtId="0" fontId="31" fillId="0" borderId="6" xfId="0" applyFont="1" applyFill="1" applyBorder="1" applyAlignment="1">
      <alignment horizontal="left" wrapText="1"/>
    </xf>
    <xf numFmtId="0" fontId="31" fillId="0" borderId="0" xfId="0" applyFont="1" applyFill="1" applyBorder="1" applyAlignment="1">
      <alignment horizontal="left" wrapText="1"/>
    </xf>
    <xf numFmtId="0" fontId="31" fillId="0" borderId="10" xfId="0" applyFont="1" applyFill="1" applyBorder="1" applyAlignment="1">
      <alignment horizontal="left" wrapText="1"/>
    </xf>
    <xf numFmtId="0" fontId="31" fillId="0" borderId="11" xfId="0" applyFont="1" applyFill="1" applyBorder="1" applyAlignment="1">
      <alignment horizontal="left" wrapText="1"/>
    </xf>
    <xf numFmtId="0" fontId="31" fillId="0" borderId="4" xfId="0" applyFont="1" applyFill="1" applyBorder="1" applyAlignment="1">
      <alignment horizontal="left" wrapText="1"/>
    </xf>
    <xf numFmtId="0" fontId="31" fillId="0" borderId="5" xfId="0" applyFont="1" applyFill="1" applyBorder="1" applyAlignment="1">
      <alignment horizontal="left" wrapText="1"/>
    </xf>
    <xf numFmtId="166" fontId="39" fillId="0" borderId="14" xfId="1" applyNumberFormat="1" applyFont="1" applyFill="1" applyBorder="1" applyAlignment="1">
      <alignment horizontal="center" vertical="center" wrapText="1"/>
    </xf>
    <xf numFmtId="166" fontId="42" fillId="0" borderId="15" xfId="0" applyNumberFormat="1" applyFont="1" applyFill="1" applyBorder="1" applyAlignment="1">
      <alignment horizontal="center" vertical="center" wrapText="1"/>
    </xf>
    <xf numFmtId="166" fontId="42" fillId="0" borderId="13"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 xfId="0" applyFont="1" applyFill="1" applyBorder="1" applyAlignment="1">
      <alignment horizontal="center" vertical="center"/>
    </xf>
    <xf numFmtId="9" fontId="14" fillId="0" borderId="2" xfId="0"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4" fillId="5" borderId="2"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3" xfId="0" applyFont="1" applyFill="1" applyBorder="1" applyAlignment="1">
      <alignment horizontal="center" vertical="center"/>
    </xf>
    <xf numFmtId="9" fontId="14" fillId="0" borderId="1" xfId="0" applyNumberFormat="1" applyFont="1" applyFill="1" applyBorder="1" applyAlignment="1">
      <alignment horizontal="center" vertical="center" wrapText="1"/>
    </xf>
    <xf numFmtId="0" fontId="7" fillId="0" borderId="2" xfId="0" applyFont="1" applyFill="1" applyBorder="1" applyAlignment="1">
      <alignment horizontal="center"/>
    </xf>
    <xf numFmtId="0" fontId="7" fillId="0" borderId="7" xfId="0" applyFont="1" applyFill="1" applyBorder="1" applyAlignment="1">
      <alignment horizontal="center"/>
    </xf>
    <xf numFmtId="0" fontId="7" fillId="0" borderId="3" xfId="0" applyFont="1" applyFill="1" applyBorder="1" applyAlignment="1">
      <alignment horizontal="center"/>
    </xf>
    <xf numFmtId="0" fontId="39" fillId="0" borderId="8" xfId="1" applyFont="1" applyFill="1" applyBorder="1" applyAlignment="1">
      <alignment horizontal="center" vertical="center" wrapText="1"/>
    </xf>
    <xf numFmtId="0" fontId="39" fillId="0" borderId="9" xfId="1" applyFont="1" applyFill="1" applyBorder="1" applyAlignment="1">
      <alignment horizontal="center" vertical="center" wrapText="1"/>
    </xf>
    <xf numFmtId="0" fontId="14" fillId="0" borderId="1" xfId="0" applyFont="1" applyFill="1" applyBorder="1" applyAlignment="1">
      <alignment horizontal="center" vertical="top" wrapText="1"/>
    </xf>
    <xf numFmtId="0" fontId="21" fillId="0" borderId="0" xfId="0" applyFont="1" applyFill="1" applyAlignment="1">
      <alignment horizontal="center" vertical="center"/>
    </xf>
    <xf numFmtId="0" fontId="22" fillId="5" borderId="2"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3" xfId="0" applyFont="1" applyFill="1" applyBorder="1" applyAlignment="1">
      <alignment horizontal="center" vertical="center"/>
    </xf>
    <xf numFmtId="0" fontId="28" fillId="5" borderId="2" xfId="0" applyFont="1" applyFill="1" applyBorder="1" applyAlignment="1">
      <alignment horizontal="center" vertical="center"/>
    </xf>
    <xf numFmtId="0" fontId="28" fillId="5" borderId="7" xfId="0" applyFont="1" applyFill="1" applyBorder="1" applyAlignment="1">
      <alignment horizontal="center" vertical="center"/>
    </xf>
    <xf numFmtId="0" fontId="28" fillId="5" borderId="3" xfId="0" applyFont="1" applyFill="1" applyBorder="1" applyAlignment="1">
      <alignment horizontal="center" vertical="center"/>
    </xf>
    <xf numFmtId="0" fontId="27" fillId="5" borderId="2" xfId="0" applyFont="1" applyFill="1" applyBorder="1" applyAlignment="1">
      <alignment horizontal="center" vertical="center"/>
    </xf>
    <xf numFmtId="0" fontId="27" fillId="5" borderId="7" xfId="0" applyFont="1" applyFill="1" applyBorder="1" applyAlignment="1">
      <alignment horizontal="center" vertical="center"/>
    </xf>
    <xf numFmtId="0" fontId="27" fillId="5" borderId="3"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3" xfId="0" applyFont="1" applyFill="1" applyBorder="1" applyAlignment="1">
      <alignment horizontal="center" vertical="center"/>
    </xf>
    <xf numFmtId="0" fontId="6" fillId="0" borderId="2"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3" xfId="0" applyFont="1" applyFill="1" applyBorder="1" applyAlignment="1">
      <alignment horizontal="center" vertical="center"/>
    </xf>
    <xf numFmtId="0" fontId="26" fillId="0" borderId="8"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14" fillId="5" borderId="1" xfId="0" applyFont="1" applyFill="1" applyBorder="1" applyAlignment="1">
      <alignment horizontal="center" vertical="top" wrapText="1"/>
    </xf>
    <xf numFmtId="0" fontId="13" fillId="5" borderId="1" xfId="0" applyFont="1" applyFill="1" applyBorder="1" applyAlignment="1">
      <alignment horizontal="center" vertical="center"/>
    </xf>
    <xf numFmtId="0" fontId="39" fillId="0" borderId="2" xfId="1" applyFont="1" applyFill="1" applyBorder="1" applyAlignment="1">
      <alignment horizontal="center" vertical="center" wrapText="1"/>
    </xf>
    <xf numFmtId="0" fontId="39" fillId="0" borderId="7" xfId="1" applyFont="1" applyFill="1" applyBorder="1" applyAlignment="1">
      <alignment horizontal="center" vertical="center" wrapText="1"/>
    </xf>
    <xf numFmtId="0" fontId="39" fillId="0" borderId="3" xfId="1" applyFont="1" applyFill="1" applyBorder="1" applyAlignment="1">
      <alignment horizontal="center" vertical="center" wrapText="1"/>
    </xf>
    <xf numFmtId="0" fontId="20" fillId="0" borderId="14"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Fill="1" applyBorder="1" applyAlignment="1">
      <alignment horizontal="center" vertical="center"/>
    </xf>
    <xf numFmtId="0" fontId="38" fillId="0" borderId="14" xfId="1" applyFont="1" applyFill="1" applyBorder="1" applyAlignment="1">
      <alignment horizontal="center" vertical="center" wrapText="1"/>
    </xf>
    <xf numFmtId="0" fontId="38" fillId="0" borderId="15"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5" fillId="0" borderId="1" xfId="0" applyFont="1" applyFill="1" applyBorder="1" applyAlignment="1">
      <alignment horizontal="center" vertical="center" wrapText="1"/>
    </xf>
    <xf numFmtId="0" fontId="23" fillId="5" borderId="8" xfId="0" applyFont="1" applyFill="1" applyBorder="1" applyAlignment="1">
      <alignment horizontal="center" vertical="center"/>
    </xf>
    <xf numFmtId="0" fontId="23" fillId="5" borderId="12" xfId="0" applyFont="1" applyFill="1" applyBorder="1" applyAlignment="1">
      <alignment horizontal="center" vertical="center"/>
    </xf>
    <xf numFmtId="0" fontId="23" fillId="5" borderId="9" xfId="0" applyFont="1" applyFill="1" applyBorder="1" applyAlignment="1">
      <alignment horizontal="center" vertical="center"/>
    </xf>
    <xf numFmtId="0" fontId="40" fillId="0" borderId="7"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23" fillId="5" borderId="11"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5" xfId="0" applyFont="1" applyFill="1" applyBorder="1" applyAlignment="1">
      <alignment horizontal="center" vertical="center"/>
    </xf>
    <xf numFmtId="0" fontId="14" fillId="0" borderId="4" xfId="0" applyFont="1" applyFill="1" applyBorder="1" applyAlignment="1">
      <alignment horizontal="center" vertical="center" wrapText="1"/>
    </xf>
    <xf numFmtId="0" fontId="39" fillId="0" borderId="1" xfId="1"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16" fillId="5"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3"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10" xfId="0" applyFont="1" applyFill="1" applyBorder="1" applyAlignment="1">
      <alignment horizontal="center" vertical="center"/>
    </xf>
    <xf numFmtId="0" fontId="13" fillId="0" borderId="7" xfId="0" applyFont="1" applyFill="1" applyBorder="1" applyAlignment="1">
      <alignment horizontal="center" vertical="center"/>
    </xf>
    <xf numFmtId="0" fontId="17" fillId="2" borderId="1" xfId="0" applyFont="1" applyFill="1" applyBorder="1" applyAlignment="1">
      <alignment horizontal="center" vertical="center"/>
    </xf>
    <xf numFmtId="0" fontId="0" fillId="0" borderId="14" xfId="0" applyBorder="1" applyAlignment="1">
      <alignment horizontal="center"/>
    </xf>
    <xf numFmtId="0" fontId="0" fillId="0" borderId="13" xfId="0" applyBorder="1" applyAlignment="1">
      <alignment horizontal="center"/>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0" borderId="2"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31" fillId="0" borderId="14" xfId="0" applyFont="1" applyFill="1" applyBorder="1" applyAlignment="1">
      <alignment horizontal="left" vertical="center" wrapText="1"/>
    </xf>
    <xf numFmtId="0" fontId="31" fillId="0" borderId="15"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3" xfId="0" applyFont="1" applyBorder="1" applyAlignment="1">
      <alignment horizontal="center" vertical="center" wrapText="1"/>
    </xf>
    <xf numFmtId="0" fontId="0" fillId="0" borderId="15" xfId="0" applyBorder="1" applyAlignment="1">
      <alignment horizontal="center" vertical="center" wrapText="1"/>
    </xf>
    <xf numFmtId="0" fontId="14" fillId="2"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39" fillId="0" borderId="14" xfId="1" applyFont="1" applyFill="1" applyBorder="1" applyAlignment="1">
      <alignment horizontal="center" vertical="center" wrapText="1"/>
    </xf>
    <xf numFmtId="0" fontId="39" fillId="0" borderId="15" xfId="1" applyFont="1" applyFill="1" applyBorder="1" applyAlignment="1">
      <alignment horizontal="center" vertical="center" wrapText="1"/>
    </xf>
    <xf numFmtId="0" fontId="39" fillId="0" borderId="13" xfId="1" applyFont="1" applyFill="1" applyBorder="1" applyAlignment="1">
      <alignment horizontal="center" vertical="center" wrapText="1"/>
    </xf>
    <xf numFmtId="0" fontId="0" fillId="0" borderId="15" xfId="0" applyBorder="1" applyAlignment="1">
      <alignment horizontal="left" vertical="center" wrapText="1"/>
    </xf>
    <xf numFmtId="0" fontId="31" fillId="0" borderId="14" xfId="0" applyFont="1" applyBorder="1" applyAlignment="1">
      <alignment horizontal="left" vertical="center" wrapText="1"/>
    </xf>
    <xf numFmtId="0" fontId="31" fillId="0" borderId="13" xfId="0" applyFont="1" applyBorder="1" applyAlignment="1">
      <alignment horizontal="left" vertical="center" wrapText="1"/>
    </xf>
    <xf numFmtId="0" fontId="0" fillId="0" borderId="14" xfId="0" applyBorder="1" applyAlignment="1">
      <alignment horizontal="left" vertical="center"/>
    </xf>
    <xf numFmtId="0" fontId="0" fillId="0" borderId="13" xfId="0" applyBorder="1" applyAlignment="1">
      <alignment horizontal="left" vertical="center"/>
    </xf>
    <xf numFmtId="0" fontId="4" fillId="5" borderId="1" xfId="0" applyFont="1" applyFill="1" applyBorder="1" applyAlignment="1">
      <alignment horizontal="center" vertical="center"/>
    </xf>
    <xf numFmtId="0" fontId="17"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1" fillId="5" borderId="1" xfId="0" applyFont="1" applyFill="1" applyBorder="1" applyAlignment="1">
      <alignment horizontal="center" vertical="center"/>
    </xf>
    <xf numFmtId="0" fontId="18" fillId="5" borderId="1"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8" fillId="2" borderId="2"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3" xfId="0" applyFont="1" applyFill="1" applyBorder="1" applyAlignment="1">
      <alignment horizontal="center" vertical="center"/>
    </xf>
    <xf numFmtId="0" fontId="18"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2" xfId="0" applyFont="1" applyFill="1" applyBorder="1" applyAlignment="1">
      <alignment horizontal="left" vertical="center"/>
    </xf>
    <xf numFmtId="0" fontId="13" fillId="0" borderId="7" xfId="0" applyFont="1" applyFill="1" applyBorder="1" applyAlignment="1">
      <alignment horizontal="left" vertical="center"/>
    </xf>
    <xf numFmtId="0" fontId="13" fillId="0" borderId="3" xfId="0" applyFont="1" applyFill="1" applyBorder="1" applyAlignment="1">
      <alignment horizontal="left" vertical="center"/>
    </xf>
    <xf numFmtId="0" fontId="13" fillId="0" borderId="1" xfId="0" applyFont="1" applyFill="1" applyBorder="1" applyAlignment="1">
      <alignment horizontal="left" vertical="center"/>
    </xf>
    <xf numFmtId="0" fontId="43" fillId="0" borderId="1" xfId="0" applyFont="1" applyFill="1" applyBorder="1" applyAlignment="1">
      <alignment horizontal="center" vertical="center" wrapText="1"/>
    </xf>
    <xf numFmtId="0" fontId="29" fillId="0" borderId="1" xfId="1" applyFill="1" applyBorder="1" applyAlignment="1">
      <alignment horizontal="center" vertical="center" wrapText="1"/>
    </xf>
    <xf numFmtId="0" fontId="39" fillId="0" borderId="11" xfId="1" applyFont="1" applyFill="1" applyBorder="1" applyAlignment="1">
      <alignment horizontal="center" vertical="center" wrapText="1"/>
    </xf>
    <xf numFmtId="0" fontId="39" fillId="0" borderId="5" xfId="1" applyFont="1" applyFill="1" applyBorder="1" applyAlignment="1">
      <alignment horizontal="center" vertical="center" wrapText="1"/>
    </xf>
    <xf numFmtId="0" fontId="14" fillId="0" borderId="16" xfId="0" applyFont="1" applyFill="1" applyBorder="1" applyAlignment="1">
      <alignment horizontal="center" vertical="top"/>
    </xf>
    <xf numFmtId="0" fontId="14" fillId="0" borderId="17" xfId="0" applyFont="1" applyFill="1" applyBorder="1" applyAlignment="1">
      <alignment horizontal="center" vertical="top"/>
    </xf>
    <xf numFmtId="0" fontId="14" fillId="0" borderId="18" xfId="0" applyFont="1" applyFill="1" applyBorder="1" applyAlignment="1">
      <alignment horizontal="center" vertical="top"/>
    </xf>
    <xf numFmtId="0" fontId="14" fillId="0" borderId="19" xfId="0" applyFont="1" applyFill="1" applyBorder="1" applyAlignment="1">
      <alignment horizontal="center" vertical="top" wrapText="1"/>
    </xf>
    <xf numFmtId="0" fontId="14" fillId="0" borderId="20" xfId="0" applyFont="1" applyFill="1" applyBorder="1" applyAlignment="1">
      <alignment horizontal="center" vertical="top" wrapText="1"/>
    </xf>
    <xf numFmtId="0" fontId="14" fillId="0" borderId="21" xfId="0" applyFont="1" applyFill="1" applyBorder="1" applyAlignment="1">
      <alignment horizontal="center" vertical="top" wrapText="1"/>
    </xf>
    <xf numFmtId="0" fontId="14" fillId="0" borderId="22" xfId="0" applyFont="1" applyFill="1" applyBorder="1" applyAlignment="1">
      <alignment horizontal="center" vertical="top" wrapText="1"/>
    </xf>
    <xf numFmtId="0" fontId="14" fillId="0" borderId="23" xfId="0" applyFont="1" applyFill="1" applyBorder="1" applyAlignment="1">
      <alignment horizontal="center" vertical="top" wrapText="1"/>
    </xf>
    <xf numFmtId="0" fontId="16" fillId="5" borderId="2"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3" xfId="0" applyFont="1" applyFill="1" applyBorder="1" applyAlignment="1">
      <alignment horizontal="center" vertical="center"/>
    </xf>
    <xf numFmtId="0" fontId="14" fillId="0" borderId="1" xfId="0" applyFont="1" applyFill="1" applyBorder="1" applyAlignment="1">
      <alignment horizontal="center" vertical="center"/>
    </xf>
    <xf numFmtId="0" fontId="38" fillId="0" borderId="15" xfId="1"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7" fillId="0" borderId="13" xfId="0" applyFont="1" applyFill="1" applyBorder="1" applyAlignment="1">
      <alignment horizontal="center" vertical="center" wrapText="1"/>
    </xf>
    <xf numFmtId="0" fontId="12" fillId="0" borderId="1" xfId="0" applyFont="1" applyFill="1" applyBorder="1" applyAlignment="1">
      <alignment horizontal="left" vertical="center"/>
    </xf>
    <xf numFmtId="0" fontId="12" fillId="0" borderId="7" xfId="0" applyFont="1" applyFill="1" applyBorder="1" applyAlignment="1">
      <alignment horizontal="center" vertical="center"/>
    </xf>
    <xf numFmtId="9" fontId="48" fillId="0" borderId="1" xfId="0" applyNumberFormat="1" applyFont="1" applyFill="1" applyBorder="1">
      <alignment vertical="center"/>
    </xf>
    <xf numFmtId="3" fontId="48" fillId="0" borderId="1" xfId="0" applyNumberFormat="1" applyFont="1" applyFill="1" applyBorder="1">
      <alignment vertical="center"/>
    </xf>
    <xf numFmtId="0" fontId="29" fillId="0" borderId="1" xfId="1" applyFill="1" applyBorder="1" applyAlignment="1">
      <alignment horizontal="center" vertical="center"/>
    </xf>
  </cellXfs>
  <cellStyles count="6">
    <cellStyle name="Hipervínculo" xfId="1" builtinId="8"/>
    <cellStyle name="Millares" xfId="2" builtinId="3"/>
    <cellStyle name="Millares [0]" xfId="3" builtinId="6"/>
    <cellStyle name="Millares 2" xfId="5"/>
    <cellStyle name="Normal" xfId="0" builtinId="0"/>
    <cellStyle name="Normal 2" xfId="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Ejecución Financiera- 01 Programa</a:t>
            </a:r>
            <a:r>
              <a:rPr lang="en-US" sz="1600" baseline="0"/>
              <a:t> Central</a:t>
            </a:r>
            <a:r>
              <a:rPr lang="en-US" sz="1600"/>
              <a:t> </a:t>
            </a:r>
          </a:p>
        </c:rich>
      </c:tx>
      <c:layout/>
      <c:overlay val="0"/>
    </c:title>
    <c:autoTitleDeleted val="0"/>
    <c:plotArea>
      <c:layout/>
      <c:barChart>
        <c:barDir val="col"/>
        <c:grouping val="clustered"/>
        <c:varyColors val="0"/>
        <c:ser>
          <c:idx val="0"/>
          <c:order val="0"/>
          <c:tx>
            <c:strRef>
              <c:f>'[1]RC 3 Trimestre 2022 '!$E$13:$G$13</c:f>
              <c:strCache>
                <c:ptCount val="1"/>
                <c:pt idx="0">
                  <c:v>Presupuestado vigente al 30/06/2022 Obligado 3er. trimestre                      01/07 al 30/09/2022 Saldos al 30/09/2022</c:v>
                </c:pt>
              </c:strCache>
            </c:strRef>
          </c:tx>
          <c:invertIfNegative val="0"/>
          <c:dPt>
            <c:idx val="0"/>
            <c:invertIfNegative val="0"/>
            <c:bubble3D val="0"/>
            <c:spPr>
              <a:solidFill>
                <a:schemeClr val="accent2">
                  <a:lumMod val="75000"/>
                </a:schemeClr>
              </a:solidFill>
            </c:spPr>
          </c:dPt>
          <c:dPt>
            <c:idx val="1"/>
            <c:invertIfNegative val="0"/>
            <c:bubble3D val="0"/>
            <c:spPr>
              <a:solidFill>
                <a:schemeClr val="bg1">
                  <a:lumMod val="50000"/>
                </a:schemeClr>
              </a:solidFill>
            </c:spPr>
          </c:dPt>
          <c:dPt>
            <c:idx val="2"/>
            <c:invertIfNegative val="0"/>
            <c:bubble3D val="0"/>
            <c:spPr>
              <a:solidFill>
                <a:schemeClr val="accent6">
                  <a:lumMod val="60000"/>
                  <a:lumOff val="40000"/>
                </a:schemeClr>
              </a:solidFill>
            </c:spPr>
          </c:dPt>
          <c:dLbls>
            <c:showLegendKey val="0"/>
            <c:showVal val="1"/>
            <c:showCatName val="0"/>
            <c:showSerName val="0"/>
            <c:showPercent val="0"/>
            <c:showBubbleSize val="0"/>
            <c:showLeaderLines val="0"/>
          </c:dLbls>
          <c:cat>
            <c:strRef>
              <c:f>'[1]RC 3 Trimestre 2022 '!$E$13:$G$13</c:f>
              <c:strCache>
                <c:ptCount val="3"/>
                <c:pt idx="0">
                  <c:v>Presupuestado vigente al 30/06/2022</c:v>
                </c:pt>
                <c:pt idx="1">
                  <c:v>Obligado 3er. trimestre                      01/07 al 30/09/2022</c:v>
                </c:pt>
                <c:pt idx="2">
                  <c:v>Saldos al 30/09/2022</c:v>
                </c:pt>
              </c:strCache>
            </c:strRef>
          </c:cat>
          <c:val>
            <c:numRef>
              <c:f>'[1]RC 3 Trimestre 2022 '!$E$77:$G$77</c:f>
              <c:numCache>
                <c:formatCode>General</c:formatCode>
                <c:ptCount val="3"/>
                <c:pt idx="0">
                  <c:v>38305273673</c:v>
                </c:pt>
                <c:pt idx="1">
                  <c:v>12713674487</c:v>
                </c:pt>
                <c:pt idx="2">
                  <c:v>41129186214</c:v>
                </c:pt>
              </c:numCache>
            </c:numRef>
          </c:val>
        </c:ser>
        <c:dLbls>
          <c:showLegendKey val="0"/>
          <c:showVal val="0"/>
          <c:showCatName val="0"/>
          <c:showSerName val="0"/>
          <c:showPercent val="0"/>
          <c:showBubbleSize val="0"/>
        </c:dLbls>
        <c:gapWidth val="100"/>
        <c:axId val="138572928"/>
        <c:axId val="138574464"/>
      </c:barChart>
      <c:catAx>
        <c:axId val="138572928"/>
        <c:scaling>
          <c:orientation val="minMax"/>
        </c:scaling>
        <c:delete val="0"/>
        <c:axPos val="b"/>
        <c:majorTickMark val="out"/>
        <c:minorTickMark val="none"/>
        <c:tickLblPos val="nextTo"/>
        <c:crossAx val="138574464"/>
        <c:crosses val="autoZero"/>
        <c:auto val="1"/>
        <c:lblAlgn val="ctr"/>
        <c:lblOffset val="100"/>
        <c:noMultiLvlLbl val="0"/>
      </c:catAx>
      <c:valAx>
        <c:axId val="138574464"/>
        <c:scaling>
          <c:orientation val="minMax"/>
        </c:scaling>
        <c:delete val="0"/>
        <c:axPos val="l"/>
        <c:majorGridlines/>
        <c:numFmt formatCode="General" sourceLinked="1"/>
        <c:majorTickMark val="out"/>
        <c:minorTickMark val="none"/>
        <c:tickLblPos val="nextTo"/>
        <c:crossAx val="138572928"/>
        <c:crosses val="autoZero"/>
        <c:crossBetween val="between"/>
      </c:valAx>
    </c:plotArea>
    <c:legend>
      <c:legendPos val="r"/>
      <c:layout/>
      <c:overlay val="0"/>
      <c:txPr>
        <a:bodyPr/>
        <a:lstStyle/>
        <a:p>
          <a:pPr rtl="0">
            <a:defRPr/>
          </a:pPr>
          <a:endParaRPr lang="es-E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11907</xdr:colOff>
      <xdr:row>0</xdr:row>
      <xdr:rowOff>0</xdr:rowOff>
    </xdr:from>
    <xdr:to>
      <xdr:col>4</xdr:col>
      <xdr:colOff>166688</xdr:colOff>
      <xdr:row>5</xdr:row>
      <xdr:rowOff>23812</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969" t="2727" r="41424" b="82987"/>
        <a:stretch>
          <a:fillRect/>
        </a:stretch>
      </xdr:blipFill>
      <xdr:spPr>
        <a:xfrm>
          <a:off x="11907" y="0"/>
          <a:ext cx="6465094" cy="1143000"/>
        </a:xfrm>
        <a:prstGeom prst="rect">
          <a:avLst/>
        </a:prstGeom>
      </xdr:spPr>
    </xdr:pic>
    <xdr:clientData/>
  </xdr:twoCellAnchor>
  <xdr:twoCellAnchor>
    <xdr:from>
      <xdr:col>2</xdr:col>
      <xdr:colOff>571501</xdr:colOff>
      <xdr:row>223</xdr:row>
      <xdr:rowOff>357186</xdr:rowOff>
    </xdr:from>
    <xdr:to>
      <xdr:col>4</xdr:col>
      <xdr:colOff>1333500</xdr:colOff>
      <xdr:row>223</xdr:row>
      <xdr:rowOff>583406</xdr:rowOff>
    </xdr:to>
    <xdr:sp macro="" textlink="">
      <xdr:nvSpPr>
        <xdr:cNvPr id="5" name="4 CuadroTexto">
          <a:extLst>
            <a:ext uri="{FF2B5EF4-FFF2-40B4-BE49-F238E27FC236}">
              <a16:creationId xmlns="" xmlns:a16="http://schemas.microsoft.com/office/drawing/2014/main" id="{00000000-0008-0000-0000-000005000000}"/>
            </a:ext>
          </a:extLst>
        </xdr:cNvPr>
        <xdr:cNvSpPr txBox="1"/>
      </xdr:nvSpPr>
      <xdr:spPr>
        <a:xfrm>
          <a:off x="3845720" y="60150374"/>
          <a:ext cx="3667124" cy="22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b="1"/>
        </a:p>
      </xdr:txBody>
    </xdr:sp>
    <xdr:clientData/>
  </xdr:twoCellAnchor>
  <xdr:twoCellAnchor editAs="oneCell">
    <xdr:from>
      <xdr:col>1</xdr:col>
      <xdr:colOff>23812</xdr:colOff>
      <xdr:row>67</xdr:row>
      <xdr:rowOff>82682</xdr:rowOff>
    </xdr:from>
    <xdr:to>
      <xdr:col>6</xdr:col>
      <xdr:colOff>619125</xdr:colOff>
      <xdr:row>67</xdr:row>
      <xdr:rowOff>4191475</xdr:rowOff>
    </xdr:to>
    <xdr:pic>
      <xdr:nvPicPr>
        <xdr:cNvPr id="8" name="Picture 2">
          <a:extLst>
            <a:ext uri="{FF2B5EF4-FFF2-40B4-BE49-F238E27FC236}">
              <a16:creationId xmlns=""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235" t="11042" r="2079" b="12292"/>
        <a:stretch/>
      </xdr:blipFill>
      <xdr:spPr bwMode="auto">
        <a:xfrm>
          <a:off x="1023937" y="21823495"/>
          <a:ext cx="8072438" cy="4108793"/>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1</xdr:col>
      <xdr:colOff>1262062</xdr:colOff>
      <xdr:row>54</xdr:row>
      <xdr:rowOff>69399</xdr:rowOff>
    </xdr:from>
    <xdr:to>
      <xdr:col>5</xdr:col>
      <xdr:colOff>726280</xdr:colOff>
      <xdr:row>54</xdr:row>
      <xdr:rowOff>4388004</xdr:rowOff>
    </xdr:to>
    <xdr:pic>
      <xdr:nvPicPr>
        <xdr:cNvPr id="3" name="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16968" y="16261899"/>
          <a:ext cx="5869781" cy="4318605"/>
        </a:xfrm>
        <a:prstGeom prst="rect">
          <a:avLst/>
        </a:prstGeom>
      </xdr:spPr>
    </xdr:pic>
    <xdr:clientData/>
  </xdr:twoCellAnchor>
  <xdr:twoCellAnchor>
    <xdr:from>
      <xdr:col>1</xdr:col>
      <xdr:colOff>988219</xdr:colOff>
      <xdr:row>223</xdr:row>
      <xdr:rowOff>190499</xdr:rowOff>
    </xdr:from>
    <xdr:to>
      <xdr:col>5</xdr:col>
      <xdr:colOff>973065</xdr:colOff>
      <xdr:row>223</xdr:row>
      <xdr:rowOff>3917372</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Informe%20Plataforma%20RC%202022.%20(3er%20%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 3 Trimestre 2022 "/>
    </sheetNames>
    <sheetDataSet>
      <sheetData sheetId="0">
        <row r="13">
          <cell r="E13" t="str">
            <v>Presupuestado vigente al 30/06/2022</v>
          </cell>
          <cell r="F13" t="str">
            <v>Obligado 3er. trimestre                      01/07 al 30/09/2022</v>
          </cell>
          <cell r="G13" t="str">
            <v>Saldos al 30/09/2022</v>
          </cell>
        </row>
        <row r="77">
          <cell r="E77">
            <v>38305273673</v>
          </cell>
          <cell r="F77">
            <v>12713674487</v>
          </cell>
          <cell r="G77">
            <v>41129186214</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en.gov.py/application/files/5215/9469/1476/SEN-Manual_RCC.pdf" TargetMode="External"/><Relationship Id="rId13" Type="http://schemas.openxmlformats.org/officeDocument/2006/relationships/hyperlink" Target="https://transparencia.senac.gov.py/portal" TargetMode="External"/><Relationship Id="rId18" Type="http://schemas.openxmlformats.org/officeDocument/2006/relationships/hyperlink" Target="http://www.sen.gov.py/" TargetMode="External"/><Relationship Id="rId26" Type="http://schemas.openxmlformats.org/officeDocument/2006/relationships/printerSettings" Target="../printerSettings/printerSettings1.bin"/><Relationship Id="rId3" Type="http://schemas.openxmlformats.org/officeDocument/2006/relationships/hyperlink" Target="https://twitter.com/senparaguay" TargetMode="External"/><Relationship Id="rId21" Type="http://schemas.openxmlformats.org/officeDocument/2006/relationships/hyperlink" Target="https://transparencia.senac.gov.py/portal" TargetMode="External"/><Relationship Id="rId7" Type="http://schemas.openxmlformats.org/officeDocument/2006/relationships/hyperlink" Target="https://www.sen.gov.py/index.php/transparencia/5189/detalles/view_express_entity/7" TargetMode="External"/><Relationship Id="rId12" Type="http://schemas.openxmlformats.org/officeDocument/2006/relationships/hyperlink" Target="https://informacionpublica.paraguay.gov.py/portal/" TargetMode="External"/><Relationship Id="rId17" Type="http://schemas.openxmlformats.org/officeDocument/2006/relationships/hyperlink" Target="https://transparencia.senac.gov.py/portal" TargetMode="External"/><Relationship Id="rId25" Type="http://schemas.openxmlformats.org/officeDocument/2006/relationships/hyperlink" Target="http://www.sen.gov.py/" TargetMode="External"/><Relationship Id="rId2" Type="http://schemas.openxmlformats.org/officeDocument/2006/relationships/hyperlink" Target="https://es-la.facebook.com/SecretariadeEmergenciaNacionalParaguay/" TargetMode="External"/><Relationship Id="rId16" Type="http://schemas.openxmlformats.org/officeDocument/2006/relationships/hyperlink" Target="https://drive.sen.gov.py/index.php/s/iKJC9nzxXoYE2eY" TargetMode="External"/><Relationship Id="rId20" Type="http://schemas.openxmlformats.org/officeDocument/2006/relationships/hyperlink" Target="https://transparencia.senac.gov.py/portal" TargetMode="External"/><Relationship Id="rId1" Type="http://schemas.openxmlformats.org/officeDocument/2006/relationships/hyperlink" Target="https://www.sen.gov.py/index.php/transparencia/5189/detalles/view_express_entity/5" TargetMode="External"/><Relationship Id="rId6" Type="http://schemas.openxmlformats.org/officeDocument/2006/relationships/hyperlink" Target="https://www.sen.gov.py/index.php/transparencia/informacion-publica" TargetMode="External"/><Relationship Id="rId11" Type="http://schemas.openxmlformats.org/officeDocument/2006/relationships/hyperlink" Target="https://www.sfp.gov.py/sfp/archivos/documentos/Intermedio_Julio_2022_0j49b1na.pdf" TargetMode="External"/><Relationship Id="rId24" Type="http://schemas.openxmlformats.org/officeDocument/2006/relationships/hyperlink" Target="https://transparencia.senac.gov.py/portal" TargetMode="External"/><Relationship Id="rId5" Type="http://schemas.openxmlformats.org/officeDocument/2006/relationships/hyperlink" Target="https://www.sen.gov.py/index.php/transparencia/denuncias" TargetMode="External"/><Relationship Id="rId15" Type="http://schemas.openxmlformats.org/officeDocument/2006/relationships/hyperlink" Target="https://drive.sen.gov.py/index.php/s/ta8bbGqMSBxrDaP?path=%2F" TargetMode="External"/><Relationship Id="rId23" Type="http://schemas.openxmlformats.org/officeDocument/2006/relationships/hyperlink" Target="https://transparencia.senac.gov.py/portal" TargetMode="External"/><Relationship Id="rId10" Type="http://schemas.openxmlformats.org/officeDocument/2006/relationships/hyperlink" Target="https://drive.sen.gov.py/index.php/s/oNDjArissbGAbQb" TargetMode="External"/><Relationship Id="rId19" Type="http://schemas.openxmlformats.org/officeDocument/2006/relationships/hyperlink" Target="https://transparencia.senac.gov.py/portal" TargetMode="External"/><Relationship Id="rId4" Type="http://schemas.openxmlformats.org/officeDocument/2006/relationships/hyperlink" Target="https://twitter.com/senparaguay" TargetMode="External"/><Relationship Id="rId9" Type="http://schemas.openxmlformats.org/officeDocument/2006/relationships/hyperlink" Target="https://drive.sen.gov.py/index.php/s/oNDjArissbGAbQb" TargetMode="External"/><Relationship Id="rId14" Type="http://schemas.openxmlformats.org/officeDocument/2006/relationships/hyperlink" Target="https://drive.sen.gov.py/index.php/s/ta8bbGqMSBxrDaP?path=%2F" TargetMode="External"/><Relationship Id="rId22" Type="http://schemas.openxmlformats.org/officeDocument/2006/relationships/hyperlink" Target="https://transparencia.senac.gov.py/portal" TargetMode="External"/><Relationship Id="rId27"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327"/>
  <sheetViews>
    <sheetView tabSelected="1" topLeftCell="A184" zoomScale="80" zoomScaleNormal="80" workbookViewId="0">
      <selection activeCell="H81" sqref="H81"/>
    </sheetView>
  </sheetViews>
  <sheetFormatPr baseColWidth="10" defaultColWidth="9.140625" defaultRowHeight="15"/>
  <cols>
    <col min="1" max="1" width="17.28515625" customWidth="1"/>
    <col min="2" max="2" width="34.7109375" customWidth="1"/>
    <col min="3" max="3" width="18.42578125" customWidth="1"/>
    <col min="4" max="4" width="24.28515625" customWidth="1"/>
    <col min="5" max="5" width="18.7109375" style="112" customWidth="1"/>
    <col min="6" max="6" width="16" style="150" customWidth="1"/>
    <col min="7" max="7" width="30" customWidth="1"/>
    <col min="8" max="8" width="21.28515625" customWidth="1"/>
  </cols>
  <sheetData>
    <row r="4" spans="1:8" ht="23.25">
      <c r="A4" s="210"/>
      <c r="B4" s="210"/>
      <c r="C4" s="210"/>
      <c r="D4" s="210"/>
      <c r="E4" s="210"/>
      <c r="F4" s="210"/>
      <c r="G4" s="210"/>
      <c r="H4" s="13"/>
    </row>
    <row r="5" spans="1:8" ht="19.5">
      <c r="A5" s="210"/>
      <c r="B5" s="210"/>
      <c r="C5" s="210"/>
      <c r="D5" s="210"/>
      <c r="E5" s="210"/>
      <c r="F5" s="210"/>
      <c r="G5" s="210"/>
      <c r="H5" s="14"/>
    </row>
    <row r="6" spans="1:8" ht="18.75">
      <c r="A6" s="211" t="s">
        <v>0</v>
      </c>
      <c r="B6" s="212"/>
      <c r="C6" s="212"/>
      <c r="D6" s="212"/>
      <c r="E6" s="212"/>
      <c r="F6" s="212"/>
      <c r="G6" s="213"/>
      <c r="H6" s="15"/>
    </row>
    <row r="7" spans="1:8" ht="18.75">
      <c r="A7" s="23" t="s">
        <v>1</v>
      </c>
      <c r="B7" s="24" t="s">
        <v>104</v>
      </c>
      <c r="C7" s="25"/>
      <c r="D7" s="25"/>
      <c r="E7" s="96"/>
      <c r="F7" s="145"/>
      <c r="G7" s="26"/>
      <c r="H7" s="15"/>
    </row>
    <row r="8" spans="1:8" ht="18.75">
      <c r="A8" s="27" t="s">
        <v>171</v>
      </c>
      <c r="B8" s="28"/>
      <c r="C8" s="29"/>
      <c r="D8" s="29"/>
      <c r="E8" s="97"/>
      <c r="F8" s="146"/>
      <c r="G8" s="30"/>
      <c r="H8" s="15"/>
    </row>
    <row r="9" spans="1:8" ht="18.75">
      <c r="A9" s="214" t="s">
        <v>2</v>
      </c>
      <c r="B9" s="215"/>
      <c r="C9" s="215"/>
      <c r="D9" s="215"/>
      <c r="E9" s="215"/>
      <c r="F9" s="215"/>
      <c r="G9" s="216"/>
      <c r="H9" s="15"/>
    </row>
    <row r="10" spans="1:8" ht="29.25" customHeight="1">
      <c r="A10" s="177" t="s">
        <v>105</v>
      </c>
      <c r="B10" s="177"/>
      <c r="C10" s="177"/>
      <c r="D10" s="177"/>
      <c r="E10" s="177"/>
      <c r="F10" s="177"/>
      <c r="G10" s="177"/>
      <c r="H10" s="16"/>
    </row>
    <row r="11" spans="1:8" ht="15" customHeight="1">
      <c r="A11" s="62"/>
      <c r="B11" s="16"/>
      <c r="C11" s="16"/>
      <c r="D11" s="16"/>
      <c r="E11" s="98"/>
      <c r="F11" s="61"/>
      <c r="G11" s="63"/>
      <c r="H11" s="16"/>
    </row>
    <row r="12" spans="1:8" ht="18.75">
      <c r="A12" s="217" t="s">
        <v>3</v>
      </c>
      <c r="B12" s="218"/>
      <c r="C12" s="218"/>
      <c r="D12" s="218"/>
      <c r="E12" s="218"/>
      <c r="F12" s="218"/>
      <c r="G12" s="219"/>
      <c r="H12" s="15"/>
    </row>
    <row r="13" spans="1:8" ht="15" customHeight="1">
      <c r="A13" s="226" t="s">
        <v>106</v>
      </c>
      <c r="B13" s="227"/>
      <c r="C13" s="227"/>
      <c r="D13" s="227"/>
      <c r="E13" s="227"/>
      <c r="F13" s="227"/>
      <c r="G13" s="228"/>
      <c r="H13" s="16"/>
    </row>
    <row r="14" spans="1:8" ht="12.75" customHeight="1">
      <c r="A14" s="229"/>
      <c r="B14" s="230"/>
      <c r="C14" s="230"/>
      <c r="D14" s="230"/>
      <c r="E14" s="230"/>
      <c r="F14" s="230"/>
      <c r="G14" s="231"/>
      <c r="H14" s="16"/>
    </row>
    <row r="15" spans="1:8" ht="12.75" customHeight="1">
      <c r="A15" s="229"/>
      <c r="B15" s="230"/>
      <c r="C15" s="230"/>
      <c r="D15" s="230"/>
      <c r="E15" s="230"/>
      <c r="F15" s="230"/>
      <c r="G15" s="231"/>
      <c r="H15" s="16"/>
    </row>
    <row r="16" spans="1:8" ht="12.75" customHeight="1">
      <c r="A16" s="229"/>
      <c r="B16" s="230"/>
      <c r="C16" s="230"/>
      <c r="D16" s="230"/>
      <c r="E16" s="230"/>
      <c r="F16" s="230"/>
      <c r="G16" s="231"/>
      <c r="H16" s="16"/>
    </row>
    <row r="17" spans="1:8" ht="12" customHeight="1">
      <c r="A17" s="229"/>
      <c r="B17" s="230"/>
      <c r="C17" s="230"/>
      <c r="D17" s="230"/>
      <c r="E17" s="230"/>
      <c r="F17" s="230"/>
      <c r="G17" s="231"/>
      <c r="H17" s="16"/>
    </row>
    <row r="18" spans="1:8" ht="9" customHeight="1">
      <c r="A18" s="232"/>
      <c r="B18" s="233"/>
      <c r="C18" s="233"/>
      <c r="D18" s="233"/>
      <c r="E18" s="233"/>
      <c r="F18" s="233"/>
      <c r="G18" s="234"/>
      <c r="H18" s="16"/>
    </row>
    <row r="19" spans="1:8" ht="15" customHeight="1">
      <c r="A19" s="18"/>
      <c r="B19" s="18"/>
      <c r="C19" s="18"/>
      <c r="D19" s="18"/>
      <c r="E19" s="99"/>
      <c r="F19" s="18"/>
      <c r="G19" s="18"/>
      <c r="H19" s="16"/>
    </row>
    <row r="20" spans="1:8" s="1" customFormat="1" ht="18.75">
      <c r="A20" s="220" t="s">
        <v>85</v>
      </c>
      <c r="B20" s="221"/>
      <c r="C20" s="221"/>
      <c r="D20" s="221"/>
      <c r="E20" s="221"/>
      <c r="F20" s="221"/>
      <c r="G20" s="222"/>
      <c r="H20" s="17"/>
    </row>
    <row r="21" spans="1:8" s="1" customFormat="1" ht="33" customHeight="1">
      <c r="A21" s="223" t="s">
        <v>340</v>
      </c>
      <c r="B21" s="224"/>
      <c r="C21" s="224"/>
      <c r="D21" s="224"/>
      <c r="E21" s="224"/>
      <c r="F21" s="224"/>
      <c r="G21" s="225"/>
      <c r="H21" s="17"/>
    </row>
    <row r="22" spans="1:8" s="1" customFormat="1" ht="15" customHeight="1">
      <c r="A22" s="64"/>
      <c r="B22" s="65"/>
      <c r="C22" s="65"/>
      <c r="D22" s="65"/>
      <c r="E22" s="100"/>
      <c r="F22" s="65"/>
      <c r="G22" s="65"/>
      <c r="H22" s="17"/>
    </row>
    <row r="23" spans="1:8" ht="15.75">
      <c r="A23" s="69" t="s">
        <v>4</v>
      </c>
      <c r="B23" s="235" t="s">
        <v>5</v>
      </c>
      <c r="C23" s="235"/>
      <c r="D23" s="236" t="s">
        <v>6</v>
      </c>
      <c r="E23" s="236"/>
      <c r="F23" s="236" t="s">
        <v>7</v>
      </c>
      <c r="G23" s="236"/>
      <c r="H23" s="5"/>
    </row>
    <row r="24" spans="1:8" ht="15.75">
      <c r="A24" s="31">
        <v>1</v>
      </c>
      <c r="B24" s="209" t="s">
        <v>107</v>
      </c>
      <c r="C24" s="209"/>
      <c r="D24" s="173" t="s">
        <v>108</v>
      </c>
      <c r="E24" s="173"/>
      <c r="F24" s="192" t="s">
        <v>109</v>
      </c>
      <c r="G24" s="193"/>
      <c r="H24" s="3"/>
    </row>
    <row r="25" spans="1:8" ht="15.75">
      <c r="A25" s="31">
        <v>2</v>
      </c>
      <c r="B25" s="209" t="s">
        <v>110</v>
      </c>
      <c r="C25" s="209"/>
      <c r="D25" s="173" t="s">
        <v>112</v>
      </c>
      <c r="E25" s="173"/>
      <c r="F25" s="192" t="s">
        <v>111</v>
      </c>
      <c r="G25" s="193"/>
      <c r="H25" s="3"/>
    </row>
    <row r="26" spans="1:8" ht="15.75">
      <c r="A26" s="31">
        <v>3</v>
      </c>
      <c r="B26" s="209" t="s">
        <v>113</v>
      </c>
      <c r="C26" s="209"/>
      <c r="D26" s="173" t="s">
        <v>114</v>
      </c>
      <c r="E26" s="173"/>
      <c r="F26" s="192" t="s">
        <v>163</v>
      </c>
      <c r="G26" s="193"/>
      <c r="H26" s="3"/>
    </row>
    <row r="27" spans="1:8" ht="15.75">
      <c r="A27" s="31">
        <v>4</v>
      </c>
      <c r="B27" s="209" t="s">
        <v>115</v>
      </c>
      <c r="C27" s="209"/>
      <c r="D27" s="173" t="s">
        <v>172</v>
      </c>
      <c r="E27" s="173"/>
      <c r="F27" s="192" t="s">
        <v>173</v>
      </c>
      <c r="G27" s="193"/>
      <c r="H27" s="3"/>
    </row>
    <row r="28" spans="1:8" ht="15.75">
      <c r="A28" s="31">
        <v>5</v>
      </c>
      <c r="B28" s="209" t="s">
        <v>116</v>
      </c>
      <c r="C28" s="209"/>
      <c r="D28" s="173" t="s">
        <v>117</v>
      </c>
      <c r="E28" s="173"/>
      <c r="F28" s="192" t="s">
        <v>120</v>
      </c>
      <c r="G28" s="193"/>
      <c r="H28" s="3"/>
    </row>
    <row r="29" spans="1:8" ht="15.75">
      <c r="A29" s="31">
        <v>6</v>
      </c>
      <c r="B29" s="209" t="s">
        <v>118</v>
      </c>
      <c r="C29" s="209"/>
      <c r="D29" s="173" t="s">
        <v>119</v>
      </c>
      <c r="E29" s="173"/>
      <c r="F29" s="192" t="s">
        <v>120</v>
      </c>
      <c r="G29" s="193"/>
      <c r="H29" s="3"/>
    </row>
    <row r="30" spans="1:8" ht="16.5" thickBot="1">
      <c r="A30" s="31">
        <v>7</v>
      </c>
      <c r="B30" s="209" t="s">
        <v>121</v>
      </c>
      <c r="C30" s="209"/>
      <c r="D30" s="173" t="s">
        <v>122</v>
      </c>
      <c r="E30" s="173"/>
      <c r="F30" s="192" t="s">
        <v>164</v>
      </c>
      <c r="G30" s="193"/>
      <c r="H30" s="3"/>
    </row>
    <row r="31" spans="1:8" ht="15.75">
      <c r="A31" s="354" t="s">
        <v>123</v>
      </c>
      <c r="B31" s="355"/>
      <c r="C31" s="355"/>
      <c r="D31" s="356"/>
      <c r="E31" s="193"/>
      <c r="F31" s="194"/>
      <c r="G31" s="194"/>
      <c r="H31" s="3"/>
    </row>
    <row r="32" spans="1:8" ht="15.75" customHeight="1">
      <c r="A32" s="357" t="s">
        <v>124</v>
      </c>
      <c r="B32" s="209"/>
      <c r="C32" s="209"/>
      <c r="D32" s="358"/>
      <c r="E32" s="193"/>
      <c r="F32" s="194"/>
      <c r="G32" s="194"/>
      <c r="H32" s="3"/>
    </row>
    <row r="33" spans="1:9" ht="15.75" customHeight="1">
      <c r="A33" s="357" t="s">
        <v>125</v>
      </c>
      <c r="B33" s="209"/>
      <c r="C33" s="209"/>
      <c r="D33" s="358"/>
      <c r="E33" s="193"/>
      <c r="F33" s="194"/>
      <c r="G33" s="194"/>
      <c r="H33" s="3"/>
    </row>
    <row r="34" spans="1:9" ht="15.75" customHeight="1" thickBot="1">
      <c r="A34" s="359" t="s">
        <v>126</v>
      </c>
      <c r="B34" s="360"/>
      <c r="C34" s="360"/>
      <c r="D34" s="361"/>
      <c r="E34" s="193"/>
      <c r="F34" s="194"/>
      <c r="G34" s="194"/>
      <c r="H34" s="3"/>
    </row>
    <row r="35" spans="1:9" s="11" customFormat="1" ht="15.75">
      <c r="A35" s="10"/>
      <c r="B35" s="10"/>
      <c r="C35" s="10"/>
      <c r="D35" s="10"/>
      <c r="E35" s="101"/>
      <c r="F35" s="147"/>
      <c r="G35" s="10"/>
      <c r="H35" s="10"/>
    </row>
    <row r="36" spans="1:9" ht="18.75">
      <c r="A36" s="220" t="s">
        <v>84</v>
      </c>
      <c r="B36" s="221"/>
      <c r="C36" s="221"/>
      <c r="D36" s="221"/>
      <c r="E36" s="221"/>
      <c r="F36" s="221"/>
      <c r="G36" s="222"/>
      <c r="H36" s="3"/>
    </row>
    <row r="37" spans="1:9" ht="17.25">
      <c r="A37" s="268" t="s">
        <v>8</v>
      </c>
      <c r="B37" s="269"/>
      <c r="C37" s="269"/>
      <c r="D37" s="269"/>
      <c r="E37" s="269"/>
      <c r="F37" s="269"/>
      <c r="G37" s="270"/>
      <c r="H37" s="3"/>
    </row>
    <row r="38" spans="1:9" ht="23.25" customHeight="1">
      <c r="A38" s="237" t="s">
        <v>165</v>
      </c>
      <c r="B38" s="271"/>
      <c r="C38" s="271"/>
      <c r="D38" s="271"/>
      <c r="E38" s="271"/>
      <c r="F38" s="271"/>
      <c r="G38" s="272"/>
      <c r="H38" s="3"/>
    </row>
    <row r="39" spans="1:9" ht="15.75" customHeight="1">
      <c r="A39" s="273" t="s">
        <v>83</v>
      </c>
      <c r="B39" s="274"/>
      <c r="C39" s="274"/>
      <c r="D39" s="274"/>
      <c r="E39" s="274"/>
      <c r="F39" s="274"/>
      <c r="G39" s="275"/>
      <c r="H39" s="3"/>
    </row>
    <row r="40" spans="1:9" ht="24" customHeight="1">
      <c r="A40" s="237" t="s">
        <v>165</v>
      </c>
      <c r="B40" s="238"/>
      <c r="C40" s="238"/>
      <c r="D40" s="238"/>
      <c r="E40" s="238"/>
      <c r="F40" s="238"/>
      <c r="G40" s="239"/>
      <c r="H40" s="3"/>
    </row>
    <row r="41" spans="1:9" ht="27.75" customHeight="1">
      <c r="A41" s="70" t="s">
        <v>9</v>
      </c>
      <c r="B41" s="261" t="s">
        <v>89</v>
      </c>
      <c r="C41" s="262"/>
      <c r="D41" s="70" t="s">
        <v>10</v>
      </c>
      <c r="E41" s="261" t="s">
        <v>11</v>
      </c>
      <c r="F41" s="262"/>
      <c r="G41" s="71" t="s">
        <v>12</v>
      </c>
      <c r="H41" s="3"/>
    </row>
    <row r="42" spans="1:9" ht="207.75" customHeight="1">
      <c r="A42" s="32" t="s">
        <v>13</v>
      </c>
      <c r="B42" s="198" t="s">
        <v>127</v>
      </c>
      <c r="C42" s="197"/>
      <c r="D42" s="33" t="s">
        <v>129</v>
      </c>
      <c r="E42" s="263" t="s">
        <v>132</v>
      </c>
      <c r="F42" s="264"/>
      <c r="G42" s="60" t="s">
        <v>160</v>
      </c>
      <c r="H42" s="3"/>
    </row>
    <row r="43" spans="1:9" ht="37.5" customHeight="1">
      <c r="A43" s="249" t="s">
        <v>14</v>
      </c>
      <c r="B43" s="243" t="s">
        <v>128</v>
      </c>
      <c r="C43" s="244"/>
      <c r="D43" s="240" t="s">
        <v>130</v>
      </c>
      <c r="E43" s="252" t="s">
        <v>131</v>
      </c>
      <c r="F43" s="253"/>
      <c r="G43" s="258" t="s">
        <v>159</v>
      </c>
      <c r="H43" s="3"/>
    </row>
    <row r="44" spans="1:9" ht="15.75">
      <c r="A44" s="250"/>
      <c r="B44" s="245"/>
      <c r="C44" s="246"/>
      <c r="D44" s="241"/>
      <c r="E44" s="254"/>
      <c r="F44" s="255"/>
      <c r="G44" s="259"/>
      <c r="H44" s="3"/>
    </row>
    <row r="45" spans="1:9" ht="15.75">
      <c r="A45" s="250"/>
      <c r="B45" s="245"/>
      <c r="C45" s="246"/>
      <c r="D45" s="241"/>
      <c r="E45" s="254"/>
      <c r="F45" s="255"/>
      <c r="G45" s="259"/>
      <c r="H45" s="3"/>
    </row>
    <row r="46" spans="1:9" ht="66" customHeight="1">
      <c r="A46" s="251"/>
      <c r="B46" s="247"/>
      <c r="C46" s="248"/>
      <c r="D46" s="242"/>
      <c r="E46" s="256"/>
      <c r="F46" s="257"/>
      <c r="G46" s="260"/>
      <c r="H46" s="3"/>
      <c r="I46" s="59"/>
    </row>
    <row r="47" spans="1:9" ht="25.5" customHeight="1">
      <c r="A47" s="267" t="s">
        <v>103</v>
      </c>
      <c r="B47" s="267"/>
      <c r="C47" s="267"/>
      <c r="D47" s="267"/>
      <c r="E47" s="267"/>
      <c r="F47" s="267"/>
      <c r="G47" s="267"/>
      <c r="H47" s="3"/>
    </row>
    <row r="48" spans="1:9" s="11" customFormat="1" ht="15.75">
      <c r="A48" s="10"/>
      <c r="B48" s="10"/>
      <c r="C48" s="10"/>
      <c r="D48" s="10"/>
      <c r="E48" s="101"/>
      <c r="F48" s="147"/>
      <c r="G48" s="10"/>
      <c r="H48" s="10"/>
    </row>
    <row r="49" spans="1:8" ht="18.75">
      <c r="A49" s="220" t="s">
        <v>86</v>
      </c>
      <c r="B49" s="221"/>
      <c r="C49" s="221"/>
      <c r="D49" s="221"/>
      <c r="E49" s="221"/>
      <c r="F49" s="221"/>
      <c r="G49" s="222"/>
      <c r="H49" s="3"/>
    </row>
    <row r="50" spans="1:8" ht="17.25">
      <c r="A50" s="276" t="s">
        <v>15</v>
      </c>
      <c r="B50" s="277"/>
      <c r="C50" s="277"/>
      <c r="D50" s="277"/>
      <c r="E50" s="277"/>
      <c r="F50" s="277"/>
      <c r="G50" s="278"/>
      <c r="H50" s="3"/>
    </row>
    <row r="51" spans="1:8" ht="15.75">
      <c r="A51" s="48" t="s">
        <v>16</v>
      </c>
      <c r="B51" s="247" t="s">
        <v>80</v>
      </c>
      <c r="C51" s="279"/>
      <c r="D51" s="248"/>
      <c r="E51" s="199" t="s">
        <v>91</v>
      </c>
      <c r="F51" s="199"/>
      <c r="G51" s="199"/>
      <c r="H51" s="3"/>
    </row>
    <row r="52" spans="1:8" ht="34.5" customHeight="1">
      <c r="A52" s="76" t="s">
        <v>174</v>
      </c>
      <c r="B52" s="195">
        <v>0.5</v>
      </c>
      <c r="C52" s="196"/>
      <c r="D52" s="197"/>
      <c r="E52" s="237" t="s">
        <v>177</v>
      </c>
      <c r="F52" s="282"/>
      <c r="G52" s="283"/>
      <c r="H52" s="3"/>
    </row>
    <row r="53" spans="1:8" ht="32.25" customHeight="1">
      <c r="A53" s="76" t="s">
        <v>175</v>
      </c>
      <c r="B53" s="198" t="s">
        <v>167</v>
      </c>
      <c r="C53" s="196"/>
      <c r="D53" s="197"/>
      <c r="E53" s="199"/>
      <c r="F53" s="199"/>
      <c r="G53" s="199"/>
      <c r="H53" s="3"/>
    </row>
    <row r="54" spans="1:8" ht="33" customHeight="1">
      <c r="A54" s="76" t="s">
        <v>176</v>
      </c>
      <c r="B54" s="198" t="s">
        <v>167</v>
      </c>
      <c r="C54" s="196"/>
      <c r="D54" s="197"/>
      <c r="E54" s="199"/>
      <c r="F54" s="199"/>
      <c r="G54" s="199"/>
      <c r="H54" s="3"/>
    </row>
    <row r="55" spans="1:8" ht="356.25" customHeight="1">
      <c r="A55" s="194"/>
      <c r="B55" s="173"/>
      <c r="C55" s="173"/>
      <c r="D55" s="173"/>
      <c r="E55" s="173"/>
      <c r="F55" s="173"/>
      <c r="G55" s="173"/>
      <c r="H55" s="3"/>
    </row>
    <row r="56" spans="1:8" s="11" customFormat="1" ht="15.75">
      <c r="A56" s="22"/>
      <c r="B56" s="9"/>
      <c r="C56" s="9"/>
      <c r="D56" s="9"/>
      <c r="E56" s="102"/>
      <c r="F56" s="9"/>
      <c r="G56" s="9"/>
      <c r="H56" s="10"/>
    </row>
    <row r="57" spans="1:8" ht="17.25">
      <c r="A57" s="174" t="s">
        <v>18</v>
      </c>
      <c r="B57" s="175"/>
      <c r="C57" s="175"/>
      <c r="D57" s="175"/>
      <c r="E57" s="175"/>
      <c r="F57" s="175"/>
      <c r="G57" s="176"/>
      <c r="H57" s="3"/>
    </row>
    <row r="58" spans="1:8" ht="15.75">
      <c r="A58" s="34" t="s">
        <v>16</v>
      </c>
      <c r="B58" s="199" t="s">
        <v>17</v>
      </c>
      <c r="C58" s="199"/>
      <c r="D58" s="199"/>
      <c r="E58" s="173" t="s">
        <v>90</v>
      </c>
      <c r="F58" s="173"/>
      <c r="G58" s="173"/>
      <c r="H58" s="3"/>
    </row>
    <row r="59" spans="1:8" ht="20.100000000000001" customHeight="1">
      <c r="A59" s="114" t="s">
        <v>341</v>
      </c>
      <c r="B59" s="203">
        <v>1</v>
      </c>
      <c r="C59" s="199"/>
      <c r="D59" s="199"/>
      <c r="E59" s="280" t="s">
        <v>193</v>
      </c>
      <c r="F59" s="281"/>
      <c r="G59" s="281"/>
      <c r="H59" s="3"/>
    </row>
    <row r="60" spans="1:8" ht="20.100000000000001" customHeight="1">
      <c r="A60" s="114" t="s">
        <v>342</v>
      </c>
      <c r="B60" s="203">
        <v>1</v>
      </c>
      <c r="C60" s="199"/>
      <c r="D60" s="199"/>
      <c r="E60" s="280" t="s">
        <v>193</v>
      </c>
      <c r="F60" s="281"/>
      <c r="G60" s="281"/>
      <c r="H60" s="3"/>
    </row>
    <row r="61" spans="1:8" ht="20.100000000000001" customHeight="1">
      <c r="A61" s="76" t="s">
        <v>343</v>
      </c>
      <c r="B61" s="203">
        <v>1</v>
      </c>
      <c r="C61" s="199"/>
      <c r="D61" s="199"/>
      <c r="E61" s="280" t="s">
        <v>193</v>
      </c>
      <c r="F61" s="281"/>
      <c r="G61" s="281"/>
      <c r="H61" s="3"/>
    </row>
    <row r="62" spans="1:8" ht="20.100000000000001" customHeight="1">
      <c r="A62" s="76" t="s">
        <v>344</v>
      </c>
      <c r="B62" s="203">
        <v>1</v>
      </c>
      <c r="C62" s="199"/>
      <c r="D62" s="199"/>
      <c r="E62" s="280" t="s">
        <v>193</v>
      </c>
      <c r="F62" s="281"/>
      <c r="G62" s="281"/>
      <c r="H62" s="3"/>
    </row>
    <row r="63" spans="1:8" ht="20.100000000000001" customHeight="1">
      <c r="A63" s="76" t="s">
        <v>345</v>
      </c>
      <c r="B63" s="203">
        <v>1</v>
      </c>
      <c r="C63" s="199"/>
      <c r="D63" s="199"/>
      <c r="E63" s="280" t="s">
        <v>193</v>
      </c>
      <c r="F63" s="281"/>
      <c r="G63" s="281"/>
      <c r="H63" s="3"/>
    </row>
    <row r="64" spans="1:8" ht="20.100000000000001" customHeight="1">
      <c r="A64" s="76" t="s">
        <v>346</v>
      </c>
      <c r="B64" s="203">
        <v>1</v>
      </c>
      <c r="C64" s="199"/>
      <c r="D64" s="199"/>
      <c r="E64" s="280" t="s">
        <v>193</v>
      </c>
      <c r="F64" s="281"/>
      <c r="G64" s="281"/>
      <c r="H64" s="3"/>
    </row>
    <row r="65" spans="1:8" ht="20.100000000000001" customHeight="1">
      <c r="A65" s="114" t="s">
        <v>178</v>
      </c>
      <c r="B65" s="203">
        <v>1</v>
      </c>
      <c r="C65" s="199"/>
      <c r="D65" s="199"/>
      <c r="E65" s="280" t="s">
        <v>193</v>
      </c>
      <c r="F65" s="281"/>
      <c r="G65" s="281"/>
      <c r="H65" s="3"/>
    </row>
    <row r="66" spans="1:8" ht="20.100000000000001" customHeight="1">
      <c r="A66" s="76" t="s">
        <v>179</v>
      </c>
      <c r="B66" s="195">
        <v>1</v>
      </c>
      <c r="C66" s="196"/>
      <c r="D66" s="197"/>
      <c r="E66" s="280" t="s">
        <v>193</v>
      </c>
      <c r="F66" s="281"/>
      <c r="G66" s="281"/>
      <c r="H66" s="3"/>
    </row>
    <row r="67" spans="1:8" ht="20.100000000000001" customHeight="1">
      <c r="A67" s="76" t="s">
        <v>180</v>
      </c>
      <c r="B67" s="198" t="s">
        <v>168</v>
      </c>
      <c r="C67" s="196"/>
      <c r="D67" s="197"/>
      <c r="E67" s="199"/>
      <c r="F67" s="199"/>
      <c r="G67" s="199"/>
      <c r="H67" s="3"/>
    </row>
    <row r="68" spans="1:8" ht="361.5" customHeight="1">
      <c r="A68" s="204" t="s">
        <v>181</v>
      </c>
      <c r="B68" s="205"/>
      <c r="C68" s="205"/>
      <c r="D68" s="205"/>
      <c r="E68" s="205"/>
      <c r="F68" s="205"/>
      <c r="G68" s="206"/>
      <c r="H68" s="3"/>
    </row>
    <row r="69" spans="1:8" ht="15.75">
      <c r="A69" s="3"/>
      <c r="B69" s="3"/>
      <c r="C69" s="3"/>
      <c r="D69" s="3"/>
      <c r="E69" s="103"/>
      <c r="F69" s="8"/>
      <c r="G69" s="3"/>
      <c r="H69" s="3"/>
    </row>
    <row r="70" spans="1:8" ht="15.75">
      <c r="A70" s="3"/>
      <c r="B70" s="3"/>
      <c r="C70" s="3"/>
      <c r="D70" s="3"/>
      <c r="E70" s="103"/>
      <c r="F70" s="8"/>
      <c r="G70" s="3"/>
      <c r="H70" s="3"/>
    </row>
    <row r="71" spans="1:8" ht="15.75">
      <c r="A71" s="3"/>
      <c r="B71" s="3"/>
      <c r="C71" s="3"/>
      <c r="D71" s="3"/>
      <c r="E71" s="103"/>
      <c r="F71" s="8"/>
      <c r="G71" s="3"/>
      <c r="H71" s="3"/>
    </row>
    <row r="72" spans="1:8" ht="17.25">
      <c r="A72" s="200" t="s">
        <v>19</v>
      </c>
      <c r="B72" s="201"/>
      <c r="C72" s="201"/>
      <c r="D72" s="201"/>
      <c r="E72" s="201"/>
      <c r="F72" s="201"/>
      <c r="G72" s="202"/>
      <c r="H72" s="3"/>
    </row>
    <row r="73" spans="1:8" ht="15.75">
      <c r="A73" s="35" t="s">
        <v>16</v>
      </c>
      <c r="B73" s="36" t="s">
        <v>20</v>
      </c>
      <c r="C73" s="173" t="s">
        <v>21</v>
      </c>
      <c r="D73" s="173"/>
      <c r="E73" s="173" t="s">
        <v>22</v>
      </c>
      <c r="F73" s="173"/>
      <c r="G73" s="36" t="s">
        <v>92</v>
      </c>
      <c r="H73" s="3"/>
    </row>
    <row r="74" spans="1:8" ht="15.75">
      <c r="A74" s="115" t="s">
        <v>178</v>
      </c>
      <c r="B74" s="66">
        <v>0</v>
      </c>
      <c r="C74" s="192">
        <v>0</v>
      </c>
      <c r="D74" s="193"/>
      <c r="E74" s="194">
        <v>0</v>
      </c>
      <c r="F74" s="194"/>
      <c r="G74" s="258" t="s">
        <v>135</v>
      </c>
      <c r="H74" s="3"/>
    </row>
    <row r="75" spans="1:8" ht="15.75">
      <c r="A75" s="116" t="s">
        <v>179</v>
      </c>
      <c r="B75" s="68">
        <v>2</v>
      </c>
      <c r="C75" s="192">
        <v>2</v>
      </c>
      <c r="D75" s="193"/>
      <c r="E75" s="192">
        <v>0</v>
      </c>
      <c r="F75" s="193"/>
      <c r="G75" s="366"/>
      <c r="H75" s="3"/>
    </row>
    <row r="76" spans="1:8" ht="15.75">
      <c r="A76" s="116" t="s">
        <v>180</v>
      </c>
      <c r="B76" s="68">
        <v>1</v>
      </c>
      <c r="C76" s="192">
        <v>1</v>
      </c>
      <c r="D76" s="193"/>
      <c r="E76" s="192">
        <v>0</v>
      </c>
      <c r="F76" s="193"/>
      <c r="G76" s="367"/>
      <c r="H76" s="3"/>
    </row>
    <row r="77" spans="1:8" ht="15.75">
      <c r="A77" s="37" t="s">
        <v>169</v>
      </c>
      <c r="B77" s="67">
        <v>3</v>
      </c>
      <c r="C77" s="265">
        <v>3</v>
      </c>
      <c r="D77" s="266"/>
      <c r="E77" s="173"/>
      <c r="F77" s="173"/>
      <c r="G77" s="368"/>
      <c r="H77" s="3"/>
    </row>
    <row r="78" spans="1:8" ht="21.75" customHeight="1">
      <c r="A78" s="194" t="s">
        <v>102</v>
      </c>
      <c r="B78" s="173"/>
      <c r="C78" s="173"/>
      <c r="D78" s="173"/>
      <c r="E78" s="173"/>
      <c r="F78" s="173"/>
      <c r="G78" s="173"/>
      <c r="H78" s="3"/>
    </row>
    <row r="79" spans="1:8" ht="17.25">
      <c r="A79" s="285" t="s">
        <v>97</v>
      </c>
      <c r="B79" s="286"/>
      <c r="C79" s="286"/>
      <c r="D79" s="286"/>
      <c r="E79" s="286"/>
      <c r="F79" s="286"/>
      <c r="G79" s="287"/>
      <c r="H79" s="5"/>
    </row>
    <row r="80" spans="1:8" ht="31.5">
      <c r="A80" s="127" t="s">
        <v>24</v>
      </c>
      <c r="B80" s="127" t="s">
        <v>25</v>
      </c>
      <c r="C80" s="127" t="s">
        <v>26</v>
      </c>
      <c r="D80" s="127" t="s">
        <v>27</v>
      </c>
      <c r="E80" s="77" t="s">
        <v>28</v>
      </c>
      <c r="F80" s="77" t="s">
        <v>29</v>
      </c>
      <c r="G80" s="127" t="s">
        <v>30</v>
      </c>
    </row>
    <row r="81" spans="1:15" ht="264" customHeight="1">
      <c r="A81" s="39" t="s">
        <v>336</v>
      </c>
      <c r="B81" s="39" t="s">
        <v>337</v>
      </c>
      <c r="C81" s="38" t="s">
        <v>338</v>
      </c>
      <c r="D81" s="39" t="s">
        <v>339</v>
      </c>
      <c r="E81" s="372">
        <v>12713674487</v>
      </c>
      <c r="F81" s="371">
        <v>0.12</v>
      </c>
      <c r="G81" s="168" t="s">
        <v>335</v>
      </c>
    </row>
    <row r="82" spans="1:15" ht="20.25" customHeight="1">
      <c r="A82" s="194" t="s">
        <v>102</v>
      </c>
      <c r="B82" s="173"/>
      <c r="C82" s="173"/>
      <c r="D82" s="173"/>
      <c r="E82" s="173"/>
      <c r="F82" s="173"/>
      <c r="G82" s="173"/>
      <c r="H82" s="3"/>
      <c r="I82" s="3"/>
      <c r="J82" s="3"/>
      <c r="K82" s="3"/>
      <c r="L82" s="3"/>
      <c r="M82" s="3"/>
      <c r="N82" s="3"/>
      <c r="O82" s="3"/>
    </row>
    <row r="83" spans="1:15" ht="20.25" customHeight="1">
      <c r="A83" s="61"/>
      <c r="B83" s="20"/>
      <c r="C83" s="20"/>
      <c r="D83" s="20"/>
      <c r="E83" s="104"/>
      <c r="F83" s="20"/>
      <c r="G83" s="20"/>
      <c r="H83" s="3"/>
      <c r="I83" s="3"/>
      <c r="J83" s="3"/>
      <c r="K83" s="3"/>
      <c r="L83" s="3"/>
      <c r="M83" s="3"/>
      <c r="N83" s="3"/>
      <c r="O83" s="3"/>
    </row>
    <row r="84" spans="1:15" ht="15.75">
      <c r="A84" s="20"/>
      <c r="B84" s="20"/>
      <c r="C84" s="20"/>
      <c r="D84" s="20"/>
      <c r="E84" s="104"/>
      <c r="F84" s="20"/>
      <c r="G84" s="20"/>
      <c r="H84" s="3"/>
      <c r="I84" s="3"/>
      <c r="J84" s="3"/>
      <c r="K84" s="3"/>
      <c r="L84" s="3"/>
      <c r="M84" s="3"/>
      <c r="N84" s="3"/>
      <c r="O84" s="3"/>
    </row>
    <row r="85" spans="1:15" ht="17.25">
      <c r="A85" s="284" t="s">
        <v>81</v>
      </c>
      <c r="B85" s="284"/>
      <c r="C85" s="284"/>
      <c r="D85" s="284"/>
      <c r="E85" s="284"/>
      <c r="F85" s="284"/>
      <c r="G85" s="284"/>
      <c r="H85" s="3"/>
    </row>
    <row r="86" spans="1:15" ht="15.75">
      <c r="A86" s="288" t="s">
        <v>24</v>
      </c>
      <c r="B86" s="288"/>
      <c r="C86" s="72" t="s">
        <v>31</v>
      </c>
      <c r="D86" s="72" t="s">
        <v>32</v>
      </c>
      <c r="E86" s="105" t="s">
        <v>33</v>
      </c>
      <c r="F86" s="289" t="s">
        <v>34</v>
      </c>
      <c r="G86" s="290"/>
    </row>
    <row r="87" spans="1:15" ht="15.75">
      <c r="A87" s="192"/>
      <c r="B87" s="193"/>
      <c r="C87" s="38"/>
      <c r="D87" s="38"/>
      <c r="E87" s="39"/>
      <c r="F87" s="194"/>
      <c r="G87" s="194"/>
    </row>
    <row r="88" spans="1:15" ht="15.75">
      <c r="A88" s="192"/>
      <c r="B88" s="193"/>
      <c r="C88" s="265" t="s">
        <v>162</v>
      </c>
      <c r="D88" s="291"/>
      <c r="E88" s="266"/>
      <c r="F88" s="194"/>
      <c r="G88" s="194"/>
    </row>
    <row r="89" spans="1:15" ht="27" customHeight="1">
      <c r="A89" s="194" t="s">
        <v>98</v>
      </c>
      <c r="B89" s="173"/>
      <c r="C89" s="173"/>
      <c r="D89" s="173"/>
      <c r="E89" s="173"/>
      <c r="F89" s="173"/>
      <c r="G89" s="173"/>
      <c r="H89" s="3"/>
    </row>
    <row r="90" spans="1:15" s="11" customFormat="1" ht="15.75">
      <c r="A90" s="9"/>
      <c r="B90" s="9"/>
      <c r="C90" s="9"/>
      <c r="D90" s="9"/>
      <c r="E90" s="102"/>
      <c r="F90" s="9"/>
      <c r="G90" s="10"/>
      <c r="H90" s="10"/>
    </row>
    <row r="91" spans="1:15" ht="17.25">
      <c r="A91" s="284" t="s">
        <v>35</v>
      </c>
      <c r="B91" s="284"/>
      <c r="C91" s="284"/>
      <c r="D91" s="284"/>
      <c r="E91" s="284"/>
      <c r="F91" s="284"/>
      <c r="G91" s="284"/>
      <c r="H91" s="5"/>
    </row>
    <row r="92" spans="1:15" ht="31.5">
      <c r="A92" s="71" t="s">
        <v>24</v>
      </c>
      <c r="B92" s="71" t="s">
        <v>25</v>
      </c>
      <c r="C92" s="71" t="s">
        <v>26</v>
      </c>
      <c r="D92" s="71" t="s">
        <v>27</v>
      </c>
      <c r="E92" s="77" t="s">
        <v>29</v>
      </c>
      <c r="F92" s="123" t="s">
        <v>36</v>
      </c>
      <c r="G92" s="77" t="s">
        <v>37</v>
      </c>
    </row>
    <row r="93" spans="1:15" ht="94.5">
      <c r="A93" s="165" t="s">
        <v>328</v>
      </c>
      <c r="B93" s="165" t="s">
        <v>329</v>
      </c>
      <c r="C93" s="165" t="s">
        <v>330</v>
      </c>
      <c r="D93" s="165" t="s">
        <v>331</v>
      </c>
      <c r="E93" s="169">
        <v>1</v>
      </c>
      <c r="F93" s="165" t="s">
        <v>332</v>
      </c>
      <c r="G93" s="166" t="s">
        <v>333</v>
      </c>
    </row>
    <row r="94" spans="1:15" ht="126">
      <c r="A94" s="167"/>
      <c r="B94" s="167"/>
      <c r="C94" s="167"/>
      <c r="D94" s="165" t="s">
        <v>334</v>
      </c>
      <c r="E94" s="169">
        <v>1</v>
      </c>
      <c r="F94" s="165" t="s">
        <v>334</v>
      </c>
      <c r="G94" s="373" t="s">
        <v>335</v>
      </c>
    </row>
    <row r="95" spans="1:15" ht="28.5" customHeight="1">
      <c r="A95" s="194" t="s">
        <v>101</v>
      </c>
      <c r="B95" s="173"/>
      <c r="C95" s="173"/>
      <c r="D95" s="173"/>
      <c r="E95" s="173"/>
      <c r="F95" s="173"/>
      <c r="G95" s="173"/>
      <c r="H95" s="3"/>
    </row>
    <row r="96" spans="1:15" s="21" customFormat="1" ht="15.75">
      <c r="A96" s="9"/>
      <c r="B96" s="9"/>
      <c r="C96" s="9"/>
      <c r="D96" s="9"/>
      <c r="E96" s="102"/>
      <c r="F96" s="9"/>
      <c r="G96" s="9"/>
      <c r="H96" s="12"/>
    </row>
    <row r="97" spans="1:8" s="21" customFormat="1" ht="15.75">
      <c r="A97" s="9"/>
      <c r="B97" s="9"/>
      <c r="C97" s="9"/>
      <c r="D97" s="9"/>
      <c r="E97" s="102"/>
      <c r="F97" s="9"/>
      <c r="G97" s="9"/>
      <c r="H97" s="12"/>
    </row>
    <row r="98" spans="1:8" s="21" customFormat="1" ht="15.75">
      <c r="A98" s="9"/>
      <c r="B98" s="9"/>
      <c r="C98" s="9"/>
      <c r="D98" s="9"/>
      <c r="E98" s="102"/>
      <c r="F98" s="9"/>
      <c r="G98" s="9"/>
      <c r="H98" s="12"/>
    </row>
    <row r="99" spans="1:8" s="21" customFormat="1" ht="15.75">
      <c r="A99" s="9"/>
      <c r="B99" s="9"/>
      <c r="C99" s="9"/>
      <c r="D99" s="9"/>
      <c r="E99" s="102"/>
      <c r="F99" s="9"/>
      <c r="G99" s="9"/>
      <c r="H99" s="12"/>
    </row>
    <row r="100" spans="1:8" s="21" customFormat="1" ht="15.75">
      <c r="A100" s="9"/>
      <c r="B100" s="9"/>
      <c r="C100" s="9"/>
      <c r="D100" s="9"/>
      <c r="E100" s="102"/>
      <c r="F100" s="9"/>
      <c r="G100" s="9"/>
      <c r="H100" s="12"/>
    </row>
    <row r="101" spans="1:8" s="21" customFormat="1" ht="15.75">
      <c r="A101" s="9"/>
      <c r="B101" s="9"/>
      <c r="C101" s="9"/>
      <c r="D101" s="9"/>
      <c r="E101" s="102"/>
      <c r="F101" s="9"/>
      <c r="G101" s="9"/>
      <c r="H101" s="12"/>
    </row>
    <row r="102" spans="1:8" s="21" customFormat="1" ht="15.75">
      <c r="A102" s="9"/>
      <c r="B102" s="9"/>
      <c r="C102" s="9"/>
      <c r="D102" s="9"/>
      <c r="E102" s="102"/>
      <c r="F102" s="9"/>
      <c r="G102" s="9"/>
      <c r="H102" s="12"/>
    </row>
    <row r="103" spans="1:8" ht="17.25">
      <c r="A103" s="284" t="s">
        <v>38</v>
      </c>
      <c r="B103" s="284"/>
      <c r="C103" s="284"/>
      <c r="D103" s="284"/>
      <c r="E103" s="284"/>
      <c r="F103" s="284"/>
      <c r="G103" s="284"/>
      <c r="H103" s="3"/>
    </row>
    <row r="104" spans="1:8" ht="47.25">
      <c r="A104" s="71" t="s">
        <v>39</v>
      </c>
      <c r="B104" s="71" t="s">
        <v>40</v>
      </c>
      <c r="C104" s="87" t="s">
        <v>94</v>
      </c>
      <c r="D104" s="71" t="s">
        <v>41</v>
      </c>
      <c r="E104" s="77" t="s">
        <v>42</v>
      </c>
      <c r="F104" s="77" t="s">
        <v>43</v>
      </c>
      <c r="G104" s="71" t="s">
        <v>44</v>
      </c>
      <c r="H104" s="3"/>
    </row>
    <row r="105" spans="1:8" ht="20.25" customHeight="1">
      <c r="A105" s="131">
        <v>405136</v>
      </c>
      <c r="B105" s="170" t="s">
        <v>194</v>
      </c>
      <c r="C105" s="91"/>
      <c r="D105" s="91">
        <v>120000000</v>
      </c>
      <c r="E105" s="142" t="s">
        <v>200</v>
      </c>
      <c r="F105" s="136" t="s">
        <v>206</v>
      </c>
      <c r="G105" s="40"/>
      <c r="H105" s="3"/>
    </row>
    <row r="106" spans="1:8" ht="15.75">
      <c r="A106" s="293">
        <v>412007</v>
      </c>
      <c r="B106" s="295" t="s">
        <v>195</v>
      </c>
      <c r="C106" s="91"/>
      <c r="D106" s="91">
        <v>700000000</v>
      </c>
      <c r="E106" s="142" t="s">
        <v>201</v>
      </c>
      <c r="F106" s="136" t="s">
        <v>206</v>
      </c>
      <c r="G106" s="40"/>
      <c r="H106" s="3"/>
    </row>
    <row r="107" spans="1:8" ht="15.75">
      <c r="A107" s="294"/>
      <c r="B107" s="296"/>
      <c r="C107" s="128"/>
      <c r="D107" s="128">
        <v>1000000000000</v>
      </c>
      <c r="E107" s="143" t="s">
        <v>202</v>
      </c>
      <c r="F107" s="136" t="s">
        <v>206</v>
      </c>
      <c r="G107" s="40"/>
      <c r="H107" s="3"/>
    </row>
    <row r="108" spans="1:8" ht="45">
      <c r="A108" s="131">
        <v>414660</v>
      </c>
      <c r="B108" s="170" t="s">
        <v>196</v>
      </c>
      <c r="C108" s="129"/>
      <c r="D108" s="129">
        <v>700000000</v>
      </c>
      <c r="E108" s="143" t="s">
        <v>203</v>
      </c>
      <c r="F108" s="136" t="s">
        <v>206</v>
      </c>
      <c r="G108" s="40"/>
      <c r="H108" s="3"/>
    </row>
    <row r="109" spans="1:8" ht="30">
      <c r="A109" s="131">
        <v>406698</v>
      </c>
      <c r="B109" s="171" t="s">
        <v>197</v>
      </c>
      <c r="C109" s="130"/>
      <c r="D109" s="130">
        <v>800000000</v>
      </c>
      <c r="E109" s="144" t="s">
        <v>204</v>
      </c>
      <c r="F109" s="136" t="s">
        <v>206</v>
      </c>
      <c r="G109" s="40"/>
      <c r="H109" s="3"/>
    </row>
    <row r="110" spans="1:8" ht="32.25" customHeight="1">
      <c r="A110" s="131">
        <v>406699</v>
      </c>
      <c r="B110" s="170" t="s">
        <v>198</v>
      </c>
      <c r="C110" s="297" t="s">
        <v>205</v>
      </c>
      <c r="D110" s="298"/>
      <c r="E110" s="298"/>
      <c r="F110" s="299"/>
      <c r="G110" s="40"/>
      <c r="H110" s="3"/>
    </row>
    <row r="111" spans="1:8" ht="36" customHeight="1">
      <c r="A111" s="131">
        <v>417754</v>
      </c>
      <c r="B111" s="170" t="s">
        <v>199</v>
      </c>
      <c r="C111" s="297" t="s">
        <v>205</v>
      </c>
      <c r="D111" s="298"/>
      <c r="E111" s="298"/>
      <c r="F111" s="299"/>
      <c r="G111" s="40"/>
      <c r="H111" s="3"/>
    </row>
    <row r="112" spans="1:8" ht="15.75">
      <c r="A112" s="126"/>
      <c r="B112" s="94"/>
      <c r="C112" s="38"/>
      <c r="D112" s="90"/>
      <c r="E112" s="94"/>
      <c r="F112" s="136"/>
      <c r="G112" s="95"/>
      <c r="H112" s="3"/>
    </row>
    <row r="113" spans="1:8" ht="33" customHeight="1">
      <c r="A113" s="303" t="s">
        <v>207</v>
      </c>
      <c r="B113" s="300" t="s">
        <v>208</v>
      </c>
      <c r="C113" s="90"/>
      <c r="D113" s="90">
        <f>8000000*12</f>
        <v>96000000</v>
      </c>
      <c r="E113" s="133" t="s">
        <v>209</v>
      </c>
      <c r="F113" s="136" t="s">
        <v>210</v>
      </c>
      <c r="G113" s="95"/>
      <c r="H113" s="3"/>
    </row>
    <row r="114" spans="1:8" ht="15.75">
      <c r="A114" s="304"/>
      <c r="B114" s="301"/>
      <c r="C114" s="90"/>
      <c r="D114" s="90">
        <f>78000000*2</f>
        <v>156000000</v>
      </c>
      <c r="E114" s="133" t="s">
        <v>211</v>
      </c>
      <c r="F114" s="136" t="s">
        <v>212</v>
      </c>
      <c r="G114" s="40"/>
      <c r="H114" s="3"/>
    </row>
    <row r="115" spans="1:8" ht="15.75">
      <c r="A115" s="304"/>
      <c r="B115" s="301"/>
      <c r="C115" s="90"/>
      <c r="D115" s="90">
        <f>7000000*12</f>
        <v>84000000</v>
      </c>
      <c r="E115" s="133" t="s">
        <v>213</v>
      </c>
      <c r="F115" s="136" t="s">
        <v>212</v>
      </c>
      <c r="G115" s="40"/>
      <c r="H115" s="3"/>
    </row>
    <row r="116" spans="1:8" ht="15.75">
      <c r="A116" s="305"/>
      <c r="B116" s="302"/>
      <c r="C116" s="91"/>
      <c r="D116" s="91">
        <v>227200000</v>
      </c>
      <c r="E116" s="107" t="s">
        <v>214</v>
      </c>
      <c r="F116" s="136" t="s">
        <v>212</v>
      </c>
      <c r="G116" s="40"/>
      <c r="H116" s="3"/>
    </row>
    <row r="117" spans="1:8" ht="16.5" customHeight="1">
      <c r="A117" s="306" t="s">
        <v>215</v>
      </c>
      <c r="B117" s="295" t="s">
        <v>216</v>
      </c>
      <c r="C117" s="38"/>
      <c r="D117" s="92">
        <v>16716000000</v>
      </c>
      <c r="E117" s="108" t="s">
        <v>217</v>
      </c>
      <c r="F117" s="136" t="s">
        <v>210</v>
      </c>
      <c r="G117" s="40"/>
      <c r="H117" s="3"/>
    </row>
    <row r="118" spans="1:8" ht="15.75">
      <c r="A118" s="307"/>
      <c r="B118" s="296"/>
      <c r="C118" s="38"/>
      <c r="D118" s="92">
        <v>11144000000</v>
      </c>
      <c r="E118" s="108" t="s">
        <v>218</v>
      </c>
      <c r="F118" s="136" t="s">
        <v>210</v>
      </c>
      <c r="G118" s="40"/>
      <c r="H118" s="3"/>
    </row>
    <row r="119" spans="1:8" ht="25.5" customHeight="1">
      <c r="A119" s="303" t="s">
        <v>219</v>
      </c>
      <c r="B119" s="308" t="s">
        <v>220</v>
      </c>
      <c r="C119" s="38"/>
      <c r="D119" s="92">
        <f>79200000+668800000+1041600000</f>
        <v>1789600000</v>
      </c>
      <c r="E119" s="108" t="s">
        <v>221</v>
      </c>
      <c r="F119" s="136" t="s">
        <v>210</v>
      </c>
      <c r="G119" s="40"/>
      <c r="H119" s="3"/>
    </row>
    <row r="120" spans="1:8" ht="15.75">
      <c r="A120" s="304"/>
      <c r="B120" s="309"/>
      <c r="C120" s="38"/>
      <c r="D120" s="92">
        <f>696000000+112000000+620000000</f>
        <v>1428000000</v>
      </c>
      <c r="E120" s="108" t="s">
        <v>222</v>
      </c>
      <c r="F120" s="136" t="s">
        <v>210</v>
      </c>
      <c r="G120" s="40"/>
      <c r="H120" s="3"/>
    </row>
    <row r="121" spans="1:8" ht="15.75">
      <c r="A121" s="304"/>
      <c r="B121" s="309"/>
      <c r="C121" s="38"/>
      <c r="D121" s="92">
        <v>280000000</v>
      </c>
      <c r="E121" s="108" t="s">
        <v>223</v>
      </c>
      <c r="F121" s="136" t="s">
        <v>210</v>
      </c>
      <c r="G121" s="40"/>
      <c r="H121" s="3"/>
    </row>
    <row r="122" spans="1:8" ht="15.75">
      <c r="A122" s="304"/>
      <c r="B122" s="309"/>
      <c r="C122" s="38"/>
      <c r="D122" s="92">
        <v>168000000</v>
      </c>
      <c r="E122" s="108" t="s">
        <v>224</v>
      </c>
      <c r="F122" s="136" t="s">
        <v>210</v>
      </c>
      <c r="G122" s="40"/>
      <c r="H122" s="3"/>
    </row>
    <row r="123" spans="1:8" ht="15.75">
      <c r="A123" s="304"/>
      <c r="B123" s="309"/>
      <c r="C123" s="38"/>
      <c r="D123" s="92">
        <f>372000000+600000000+96000000</f>
        <v>1068000000</v>
      </c>
      <c r="E123" s="108" t="s">
        <v>225</v>
      </c>
      <c r="F123" s="136" t="s">
        <v>210</v>
      </c>
      <c r="G123" s="40"/>
      <c r="H123" s="3"/>
    </row>
    <row r="124" spans="1:8" ht="15.75">
      <c r="A124" s="304"/>
      <c r="B124" s="309"/>
      <c r="C124" s="38"/>
      <c r="D124" s="92">
        <v>360000000</v>
      </c>
      <c r="E124" s="108" t="s">
        <v>226</v>
      </c>
      <c r="F124" s="136" t="s">
        <v>210</v>
      </c>
      <c r="G124" s="40"/>
      <c r="H124" s="3"/>
    </row>
    <row r="125" spans="1:8" ht="15.75" customHeight="1">
      <c r="A125" s="304"/>
      <c r="B125" s="309"/>
      <c r="C125" s="38"/>
      <c r="D125" s="92">
        <v>160000000</v>
      </c>
      <c r="E125" s="108" t="s">
        <v>227</v>
      </c>
      <c r="F125" s="136" t="s">
        <v>210</v>
      </c>
      <c r="G125" s="40"/>
      <c r="H125" s="3"/>
    </row>
    <row r="126" spans="1:8" ht="25.5">
      <c r="A126" s="305"/>
      <c r="B126" s="310"/>
      <c r="C126" s="38"/>
      <c r="D126" s="93">
        <f>52800000+248000000+240000000+2320000000+694400000+64000000</f>
        <v>3619200000</v>
      </c>
      <c r="E126" s="108" t="s">
        <v>228</v>
      </c>
      <c r="F126" s="136" t="s">
        <v>210</v>
      </c>
      <c r="G126" s="40"/>
      <c r="H126" s="3"/>
    </row>
    <row r="127" spans="1:8" ht="15" customHeight="1">
      <c r="A127" s="306" t="s">
        <v>229</v>
      </c>
      <c r="B127" s="300" t="s">
        <v>230</v>
      </c>
      <c r="C127" s="38"/>
      <c r="D127" s="93">
        <v>960000000</v>
      </c>
      <c r="E127" s="108" t="s">
        <v>231</v>
      </c>
      <c r="F127" s="136" t="s">
        <v>210</v>
      </c>
      <c r="G127" s="40"/>
      <c r="H127" s="3"/>
    </row>
    <row r="128" spans="1:8" ht="15.75">
      <c r="A128" s="311"/>
      <c r="B128" s="301"/>
      <c r="C128" s="38"/>
      <c r="D128" s="93">
        <v>240000000</v>
      </c>
      <c r="E128" s="108" t="s">
        <v>232</v>
      </c>
      <c r="F128" s="136" t="s">
        <v>210</v>
      </c>
      <c r="G128" s="40"/>
      <c r="H128" s="3"/>
    </row>
    <row r="129" spans="1:8" ht="15.75">
      <c r="A129" s="311"/>
      <c r="B129" s="301"/>
      <c r="C129" s="38"/>
      <c r="D129" s="93">
        <v>240000000</v>
      </c>
      <c r="E129" s="108" t="s">
        <v>233</v>
      </c>
      <c r="F129" s="136" t="s">
        <v>210</v>
      </c>
      <c r="G129" s="40"/>
      <c r="H129" s="3"/>
    </row>
    <row r="130" spans="1:8" ht="15.75" customHeight="1">
      <c r="A130" s="311"/>
      <c r="B130" s="301"/>
      <c r="C130" s="38"/>
      <c r="D130" s="93">
        <v>240000000</v>
      </c>
      <c r="E130" s="108" t="s">
        <v>234</v>
      </c>
      <c r="F130" s="136" t="s">
        <v>210</v>
      </c>
      <c r="G130" s="40"/>
      <c r="H130" s="3"/>
    </row>
    <row r="131" spans="1:8" ht="25.5">
      <c r="A131" s="307"/>
      <c r="B131" s="302"/>
      <c r="C131" s="38"/>
      <c r="D131" s="93">
        <v>240000000</v>
      </c>
      <c r="E131" s="108" t="s">
        <v>235</v>
      </c>
      <c r="F131" s="136" t="s">
        <v>210</v>
      </c>
      <c r="G131" s="40"/>
      <c r="H131" s="3"/>
    </row>
    <row r="132" spans="1:8" ht="33.75" customHeight="1">
      <c r="A132" s="134" t="s">
        <v>236</v>
      </c>
      <c r="B132" s="132" t="s">
        <v>237</v>
      </c>
      <c r="C132" s="38"/>
      <c r="D132" s="151">
        <v>507840000</v>
      </c>
      <c r="E132" s="138" t="s">
        <v>238</v>
      </c>
      <c r="F132" s="95" t="s">
        <v>210</v>
      </c>
      <c r="G132" s="40"/>
      <c r="H132" s="3"/>
    </row>
    <row r="133" spans="1:8" ht="15.75" customHeight="1">
      <c r="A133" s="106"/>
      <c r="B133" s="94"/>
      <c r="C133" s="38"/>
      <c r="D133" s="151">
        <v>899750000</v>
      </c>
      <c r="E133" s="138" t="s">
        <v>239</v>
      </c>
      <c r="F133" s="95" t="s">
        <v>210</v>
      </c>
      <c r="G133" s="40"/>
      <c r="H133" s="3"/>
    </row>
    <row r="134" spans="1:8" ht="15.75">
      <c r="A134" s="106"/>
      <c r="B134" s="94"/>
      <c r="C134" s="38"/>
      <c r="D134" s="151">
        <v>761760000</v>
      </c>
      <c r="E134" s="138" t="s">
        <v>217</v>
      </c>
      <c r="F134" s="95" t="s">
        <v>210</v>
      </c>
      <c r="G134" s="40"/>
      <c r="H134" s="3"/>
    </row>
    <row r="135" spans="1:8" ht="15.75">
      <c r="A135" s="134" t="s">
        <v>240</v>
      </c>
      <c r="B135" s="137" t="s">
        <v>241</v>
      </c>
      <c r="C135" s="38"/>
      <c r="D135" s="93">
        <v>768000000</v>
      </c>
      <c r="E135" s="135" t="s">
        <v>227</v>
      </c>
      <c r="F135" s="95" t="s">
        <v>210</v>
      </c>
      <c r="G135" s="40"/>
      <c r="H135" s="3"/>
    </row>
    <row r="136" spans="1:8" ht="15.75">
      <c r="A136" s="106"/>
      <c r="B136" s="94"/>
      <c r="C136" s="38"/>
      <c r="D136" s="93">
        <v>512000000</v>
      </c>
      <c r="E136" s="135" t="s">
        <v>223</v>
      </c>
      <c r="F136" s="95" t="s">
        <v>210</v>
      </c>
      <c r="G136" s="40"/>
      <c r="H136" s="3"/>
    </row>
    <row r="137" spans="1:8" ht="15.75" customHeight="1">
      <c r="A137" s="106"/>
      <c r="B137" s="94"/>
      <c r="C137" s="38"/>
      <c r="D137" s="93">
        <v>1361844000</v>
      </c>
      <c r="E137" s="135" t="s">
        <v>221</v>
      </c>
      <c r="F137" s="95" t="s">
        <v>210</v>
      </c>
      <c r="G137" s="40"/>
      <c r="H137" s="3"/>
    </row>
    <row r="138" spans="1:8" ht="15.75">
      <c r="A138" s="106"/>
      <c r="B138" s="94"/>
      <c r="C138" s="38"/>
      <c r="D138" s="93">
        <v>1248416000</v>
      </c>
      <c r="E138" s="135" t="s">
        <v>222</v>
      </c>
      <c r="F138" s="95" t="s">
        <v>210</v>
      </c>
      <c r="G138" s="40"/>
      <c r="H138" s="3"/>
    </row>
    <row r="139" spans="1:8" ht="16.5" customHeight="1">
      <c r="A139" s="306" t="s">
        <v>242</v>
      </c>
      <c r="B139" s="300" t="s">
        <v>243</v>
      </c>
      <c r="C139" s="38"/>
      <c r="D139" s="93">
        <v>300000000</v>
      </c>
      <c r="E139" s="135" t="s">
        <v>231</v>
      </c>
      <c r="F139" s="95" t="s">
        <v>210</v>
      </c>
      <c r="G139" s="40"/>
      <c r="H139" s="3"/>
    </row>
    <row r="140" spans="1:8" ht="15.75">
      <c r="A140" s="311"/>
      <c r="B140" s="301"/>
      <c r="C140" s="38"/>
      <c r="D140" s="93">
        <v>300000000</v>
      </c>
      <c r="E140" s="135" t="s">
        <v>232</v>
      </c>
      <c r="F140" s="95" t="s">
        <v>210</v>
      </c>
      <c r="G140" s="40"/>
      <c r="H140" s="3"/>
    </row>
    <row r="141" spans="1:8" ht="15.75">
      <c r="A141" s="311"/>
      <c r="B141" s="301"/>
      <c r="C141" s="38"/>
      <c r="D141" s="93">
        <v>300000000</v>
      </c>
      <c r="E141" s="135" t="s">
        <v>233</v>
      </c>
      <c r="F141" s="95" t="s">
        <v>210</v>
      </c>
      <c r="G141" s="40"/>
      <c r="H141" s="3"/>
    </row>
    <row r="142" spans="1:8" ht="15.75" customHeight="1">
      <c r="A142" s="311"/>
      <c r="B142" s="301"/>
      <c r="C142" s="38"/>
      <c r="D142" s="93">
        <v>300000000</v>
      </c>
      <c r="E142" s="135" t="s">
        <v>234</v>
      </c>
      <c r="F142" s="95" t="s">
        <v>210</v>
      </c>
      <c r="G142" s="40"/>
      <c r="H142" s="3"/>
    </row>
    <row r="143" spans="1:8" ht="15.75">
      <c r="A143" s="307"/>
      <c r="B143" s="302"/>
      <c r="C143" s="38"/>
      <c r="D143" s="93">
        <v>300000000</v>
      </c>
      <c r="E143" s="135" t="s">
        <v>235</v>
      </c>
      <c r="F143" s="95" t="s">
        <v>210</v>
      </c>
      <c r="G143" s="40"/>
      <c r="H143" s="3"/>
    </row>
    <row r="144" spans="1:8" ht="15" customHeight="1">
      <c r="A144" s="306" t="s">
        <v>244</v>
      </c>
      <c r="B144" s="295" t="s">
        <v>245</v>
      </c>
      <c r="C144" s="38"/>
      <c r="D144" s="93">
        <f>1152000000+40480000</f>
        <v>1192480000</v>
      </c>
      <c r="E144" s="135" t="s">
        <v>223</v>
      </c>
      <c r="F144" s="95" t="s">
        <v>210</v>
      </c>
      <c r="G144" s="40"/>
      <c r="H144" s="3"/>
    </row>
    <row r="145" spans="1:8" ht="15.75">
      <c r="A145" s="311"/>
      <c r="B145" s="319"/>
      <c r="C145" s="38"/>
      <c r="D145" s="93">
        <v>60720000</v>
      </c>
      <c r="E145" s="135" t="s">
        <v>246</v>
      </c>
      <c r="F145" s="95" t="s">
        <v>210</v>
      </c>
      <c r="G145" s="40"/>
      <c r="H145" s="3"/>
    </row>
    <row r="146" spans="1:8" ht="15.75" customHeight="1">
      <c r="A146" s="307"/>
      <c r="B146" s="296"/>
      <c r="C146" s="38"/>
      <c r="D146" s="93">
        <f>768000000+101200000</f>
        <v>869200000</v>
      </c>
      <c r="E146" s="135" t="s">
        <v>227</v>
      </c>
      <c r="F146" s="95" t="s">
        <v>210</v>
      </c>
      <c r="G146" s="40"/>
      <c r="H146" s="3"/>
    </row>
    <row r="147" spans="1:8" ht="29.25" customHeight="1">
      <c r="A147" s="136" t="s">
        <v>247</v>
      </c>
      <c r="B147" s="172" t="s">
        <v>248</v>
      </c>
      <c r="C147" s="38"/>
      <c r="D147" s="151">
        <f>96000000+70000000+135000000</f>
        <v>301000000</v>
      </c>
      <c r="E147" s="138" t="s">
        <v>249</v>
      </c>
      <c r="F147" s="126" t="s">
        <v>210</v>
      </c>
      <c r="G147" s="40"/>
      <c r="H147" s="3"/>
    </row>
    <row r="148" spans="1:8" ht="17.25" customHeight="1">
      <c r="A148" s="306" t="s">
        <v>250</v>
      </c>
      <c r="B148" s="320" t="s">
        <v>251</v>
      </c>
      <c r="C148" s="38"/>
      <c r="D148" s="93">
        <v>1668420000</v>
      </c>
      <c r="E148" s="135" t="s">
        <v>239</v>
      </c>
      <c r="F148" s="95" t="s">
        <v>210</v>
      </c>
      <c r="G148" s="40"/>
      <c r="H148" s="3"/>
    </row>
    <row r="149" spans="1:8" ht="15.75" customHeight="1">
      <c r="A149" s="307"/>
      <c r="B149" s="321"/>
      <c r="C149" s="38"/>
      <c r="D149" s="91">
        <v>1246500000</v>
      </c>
      <c r="E149" s="95" t="s">
        <v>221</v>
      </c>
      <c r="F149" s="95" t="s">
        <v>210</v>
      </c>
      <c r="G149" s="40"/>
      <c r="H149" s="3"/>
    </row>
    <row r="150" spans="1:8" ht="15.75" customHeight="1">
      <c r="A150" s="303" t="s">
        <v>252</v>
      </c>
      <c r="B150" s="322" t="s">
        <v>253</v>
      </c>
      <c r="C150" s="38"/>
      <c r="D150" s="152">
        <f>9000*12500</f>
        <v>112500000</v>
      </c>
      <c r="E150" s="95" t="s">
        <v>254</v>
      </c>
      <c r="F150" s="95" t="s">
        <v>210</v>
      </c>
      <c r="G150" s="40"/>
      <c r="H150" s="3"/>
    </row>
    <row r="151" spans="1:8" ht="15.75" customHeight="1">
      <c r="A151" s="305"/>
      <c r="B151" s="323"/>
      <c r="C151" s="38"/>
      <c r="D151" s="152">
        <f>6000*12500</f>
        <v>75000000</v>
      </c>
      <c r="E151" s="95" t="s">
        <v>255</v>
      </c>
      <c r="F151" s="95" t="s">
        <v>210</v>
      </c>
      <c r="G151" s="40"/>
      <c r="H151" s="3"/>
    </row>
    <row r="152" spans="1:8" ht="34.5" customHeight="1">
      <c r="A152" s="95" t="s">
        <v>256</v>
      </c>
      <c r="B152" s="170" t="s">
        <v>257</v>
      </c>
      <c r="C152" s="152"/>
      <c r="D152" s="152">
        <v>1500000000</v>
      </c>
      <c r="E152" s="95" t="s">
        <v>258</v>
      </c>
      <c r="F152" s="95" t="s">
        <v>210</v>
      </c>
      <c r="G152" s="40"/>
      <c r="H152" s="3"/>
    </row>
    <row r="153" spans="1:8" ht="15.75" customHeight="1">
      <c r="A153" s="303" t="s">
        <v>259</v>
      </c>
      <c r="B153" s="295" t="s">
        <v>260</v>
      </c>
      <c r="C153" s="38"/>
      <c r="D153" s="152">
        <v>1170000000</v>
      </c>
      <c r="E153" s="95" t="s">
        <v>261</v>
      </c>
      <c r="F153" s="95" t="s">
        <v>210</v>
      </c>
      <c r="G153" s="40"/>
      <c r="H153" s="3"/>
    </row>
    <row r="154" spans="1:8" ht="15.75" customHeight="1">
      <c r="A154" s="305"/>
      <c r="B154" s="296"/>
      <c r="C154" s="38"/>
      <c r="D154" s="152">
        <v>1430000000</v>
      </c>
      <c r="E154" s="95" t="s">
        <v>262</v>
      </c>
      <c r="F154" s="95" t="s">
        <v>210</v>
      </c>
      <c r="G154" s="40"/>
      <c r="H154" s="3"/>
    </row>
    <row r="155" spans="1:8" ht="24" customHeight="1">
      <c r="A155" s="194" t="s">
        <v>102</v>
      </c>
      <c r="B155" s="173"/>
      <c r="C155" s="173"/>
      <c r="D155" s="173"/>
      <c r="E155" s="173"/>
      <c r="F155" s="173"/>
      <c r="G155" s="173"/>
      <c r="H155" s="3"/>
    </row>
    <row r="156" spans="1:8" s="21" customFormat="1" ht="15.75">
      <c r="A156" s="9"/>
      <c r="B156" s="9"/>
      <c r="C156" s="9"/>
      <c r="D156" s="9"/>
      <c r="E156" s="102"/>
      <c r="F156" s="9"/>
      <c r="G156" s="9"/>
      <c r="H156" s="12"/>
    </row>
    <row r="157" spans="1:8" s="21" customFormat="1" ht="15.75">
      <c r="A157" s="9"/>
      <c r="B157" s="9"/>
      <c r="C157" s="9"/>
      <c r="D157" s="9"/>
      <c r="E157" s="102"/>
      <c r="F157" s="9"/>
      <c r="G157" s="9"/>
      <c r="H157" s="12"/>
    </row>
    <row r="158" spans="1:8" ht="17.25">
      <c r="A158" s="362" t="s">
        <v>100</v>
      </c>
      <c r="B158" s="363"/>
      <c r="C158" s="363"/>
      <c r="D158" s="363"/>
      <c r="E158" s="363"/>
      <c r="F158" s="363"/>
      <c r="G158" s="364"/>
      <c r="H158" s="3"/>
    </row>
    <row r="159" spans="1:8" ht="15.75">
      <c r="A159" s="71" t="s">
        <v>45</v>
      </c>
      <c r="B159" s="71" t="s">
        <v>46</v>
      </c>
      <c r="C159" s="71" t="s">
        <v>24</v>
      </c>
      <c r="D159" s="71" t="s">
        <v>47</v>
      </c>
      <c r="E159" s="77" t="s">
        <v>48</v>
      </c>
      <c r="F159" s="123" t="s">
        <v>49</v>
      </c>
      <c r="G159" s="77" t="s">
        <v>50</v>
      </c>
      <c r="H159" s="3"/>
    </row>
    <row r="160" spans="1:8" ht="15.75">
      <c r="A160" s="153">
        <v>100</v>
      </c>
      <c r="B160" s="78">
        <v>111</v>
      </c>
      <c r="C160" s="154" t="s">
        <v>263</v>
      </c>
      <c r="D160" s="140">
        <v>2276295384</v>
      </c>
      <c r="E160" s="139">
        <v>1138147692</v>
      </c>
      <c r="F160" s="155">
        <f>D160-E160</f>
        <v>1138147692</v>
      </c>
      <c r="G160" s="187" t="s">
        <v>134</v>
      </c>
      <c r="H160" s="3"/>
    </row>
    <row r="161" spans="1:8" ht="15.75">
      <c r="A161" s="153">
        <v>100</v>
      </c>
      <c r="B161" s="78">
        <v>113</v>
      </c>
      <c r="C161" s="154" t="s">
        <v>264</v>
      </c>
      <c r="D161" s="140">
        <v>201806900</v>
      </c>
      <c r="E161" s="156">
        <v>66824800</v>
      </c>
      <c r="F161" s="155">
        <f t="shared" ref="F161:F222" si="0">D161-E161</f>
        <v>134982100</v>
      </c>
      <c r="G161" s="188"/>
      <c r="H161" s="3"/>
    </row>
    <row r="162" spans="1:8" ht="15.75">
      <c r="A162" s="153">
        <v>100</v>
      </c>
      <c r="B162" s="78">
        <v>114</v>
      </c>
      <c r="C162" s="154" t="s">
        <v>265</v>
      </c>
      <c r="D162" s="140">
        <v>405732964</v>
      </c>
      <c r="E162" s="141">
        <v>0</v>
      </c>
      <c r="F162" s="83">
        <v>405732964</v>
      </c>
      <c r="G162" s="188"/>
      <c r="H162" s="3"/>
    </row>
    <row r="163" spans="1:8" ht="15.75">
      <c r="A163" s="153">
        <v>100</v>
      </c>
      <c r="B163" s="78">
        <v>123</v>
      </c>
      <c r="C163" s="154" t="s">
        <v>266</v>
      </c>
      <c r="D163" s="140">
        <v>11649652</v>
      </c>
      <c r="E163" s="156">
        <v>8618140</v>
      </c>
      <c r="F163" s="155">
        <f t="shared" si="0"/>
        <v>3031512</v>
      </c>
      <c r="G163" s="188"/>
      <c r="H163" s="3"/>
    </row>
    <row r="164" spans="1:8" ht="15.75">
      <c r="A164" s="153">
        <v>100</v>
      </c>
      <c r="B164" s="157">
        <v>131</v>
      </c>
      <c r="C164" s="158" t="s">
        <v>267</v>
      </c>
      <c r="D164" s="140">
        <v>3360010</v>
      </c>
      <c r="E164" s="159">
        <v>1680000</v>
      </c>
      <c r="F164" s="155">
        <f t="shared" si="0"/>
        <v>1680010</v>
      </c>
      <c r="G164" s="188"/>
      <c r="H164" s="3"/>
    </row>
    <row r="165" spans="1:8" ht="15.75">
      <c r="A165" s="153">
        <v>100</v>
      </c>
      <c r="B165" s="157">
        <v>133</v>
      </c>
      <c r="C165" s="158" t="s">
        <v>268</v>
      </c>
      <c r="D165" s="140">
        <v>719715171</v>
      </c>
      <c r="E165" s="159">
        <f>247781899</f>
        <v>247781899</v>
      </c>
      <c r="F165" s="160">
        <f>D165-E165+44030000</f>
        <v>515963272</v>
      </c>
      <c r="G165" s="188"/>
      <c r="H165" s="3"/>
    </row>
    <row r="166" spans="1:8" ht="15.75">
      <c r="A166" s="153">
        <v>100</v>
      </c>
      <c r="B166" s="157">
        <v>137</v>
      </c>
      <c r="C166" s="158" t="s">
        <v>269</v>
      </c>
      <c r="D166" s="140">
        <v>31500000</v>
      </c>
      <c r="E166" s="159">
        <v>16051154</v>
      </c>
      <c r="F166" s="161">
        <f>D166-E166+6909375</f>
        <v>22358221</v>
      </c>
      <c r="G166" s="188"/>
      <c r="H166" s="3"/>
    </row>
    <row r="167" spans="1:8" ht="15.75">
      <c r="A167" s="153">
        <v>100</v>
      </c>
      <c r="B167" s="79">
        <v>144</v>
      </c>
      <c r="C167" s="158" t="s">
        <v>270</v>
      </c>
      <c r="D167" s="140">
        <v>2488372801</v>
      </c>
      <c r="E167" s="159">
        <v>982179342</v>
      </c>
      <c r="F167" s="161">
        <f>D167-E167-6909375-44030000</f>
        <v>1455254084</v>
      </c>
      <c r="G167" s="188"/>
      <c r="H167" s="3"/>
    </row>
    <row r="168" spans="1:8" ht="15.75">
      <c r="A168" s="153">
        <v>100</v>
      </c>
      <c r="B168" s="157">
        <v>145</v>
      </c>
      <c r="C168" s="158" t="s">
        <v>271</v>
      </c>
      <c r="D168" s="140">
        <v>697772302</v>
      </c>
      <c r="E168" s="159">
        <v>216156264</v>
      </c>
      <c r="F168" s="161">
        <f t="shared" si="0"/>
        <v>481616038</v>
      </c>
      <c r="G168" s="188"/>
      <c r="H168" s="3"/>
    </row>
    <row r="169" spans="1:8" ht="15.75">
      <c r="A169" s="153">
        <v>100</v>
      </c>
      <c r="B169" s="157">
        <v>199</v>
      </c>
      <c r="C169" s="158" t="s">
        <v>272</v>
      </c>
      <c r="D169" s="161">
        <v>10675000</v>
      </c>
      <c r="E169" s="141">
        <v>674622</v>
      </c>
      <c r="F169" s="155">
        <f t="shared" si="0"/>
        <v>10000378</v>
      </c>
      <c r="G169" s="188"/>
      <c r="H169" s="3"/>
    </row>
    <row r="170" spans="1:8" ht="15.75">
      <c r="A170" s="153">
        <v>200</v>
      </c>
      <c r="B170" s="157">
        <v>211</v>
      </c>
      <c r="C170" s="162" t="s">
        <v>273</v>
      </c>
      <c r="D170" s="140">
        <v>39708000</v>
      </c>
      <c r="E170" s="159">
        <v>61927500</v>
      </c>
      <c r="F170" s="160">
        <f>D170-E170+225000000</f>
        <v>202780500</v>
      </c>
      <c r="G170" s="188"/>
      <c r="H170" s="3"/>
    </row>
    <row r="171" spans="1:8" ht="15.75">
      <c r="A171" s="153">
        <v>200</v>
      </c>
      <c r="B171" s="157">
        <v>212</v>
      </c>
      <c r="C171" s="162" t="s">
        <v>274</v>
      </c>
      <c r="D171" s="140">
        <v>52106297</v>
      </c>
      <c r="E171" s="159">
        <v>24536228</v>
      </c>
      <c r="F171" s="155">
        <f t="shared" si="0"/>
        <v>27570069</v>
      </c>
      <c r="G171" s="188"/>
      <c r="H171" s="3"/>
    </row>
    <row r="172" spans="1:8" ht="38.25">
      <c r="A172" s="153">
        <v>200</v>
      </c>
      <c r="B172" s="157">
        <v>214</v>
      </c>
      <c r="C172" s="82" t="s">
        <v>275</v>
      </c>
      <c r="D172" s="140">
        <v>8882939</v>
      </c>
      <c r="E172" s="159">
        <v>69866592</v>
      </c>
      <c r="F172" s="160">
        <f>D172-E172+68000000</f>
        <v>7016347</v>
      </c>
      <c r="G172" s="188"/>
      <c r="H172" s="3"/>
    </row>
    <row r="173" spans="1:8" ht="15.75">
      <c r="A173" s="153">
        <v>200</v>
      </c>
      <c r="B173" s="79">
        <v>231</v>
      </c>
      <c r="C173" s="162" t="s">
        <v>276</v>
      </c>
      <c r="D173" s="84">
        <v>173004206</v>
      </c>
      <c r="E173" s="141">
        <v>0</v>
      </c>
      <c r="F173" s="85">
        <f t="shared" si="0"/>
        <v>173004206</v>
      </c>
      <c r="G173" s="188"/>
      <c r="H173" s="3"/>
    </row>
    <row r="174" spans="1:8" ht="15.75">
      <c r="A174" s="153">
        <v>200</v>
      </c>
      <c r="B174" s="79">
        <v>232</v>
      </c>
      <c r="C174" s="162" t="s">
        <v>277</v>
      </c>
      <c r="D174" s="140">
        <v>763190</v>
      </c>
      <c r="E174" s="141">
        <v>905725789</v>
      </c>
      <c r="F174" s="160">
        <f>D174-E174+2340000000</f>
        <v>1435037401</v>
      </c>
      <c r="G174" s="188"/>
      <c r="H174" s="3"/>
    </row>
    <row r="175" spans="1:8" ht="38.25">
      <c r="A175" s="153">
        <v>200</v>
      </c>
      <c r="B175" s="80">
        <v>242</v>
      </c>
      <c r="C175" s="81" t="s">
        <v>278</v>
      </c>
      <c r="D175" s="140">
        <v>95595000</v>
      </c>
      <c r="E175" s="141">
        <v>0</v>
      </c>
      <c r="F175" s="160">
        <f t="shared" si="0"/>
        <v>95595000</v>
      </c>
      <c r="G175" s="188"/>
      <c r="H175" s="3"/>
    </row>
    <row r="176" spans="1:8" ht="63.75">
      <c r="A176" s="153">
        <v>200</v>
      </c>
      <c r="B176" s="80">
        <v>243</v>
      </c>
      <c r="C176" s="81" t="s">
        <v>279</v>
      </c>
      <c r="D176" s="140">
        <v>510514056</v>
      </c>
      <c r="E176" s="141">
        <v>14631800</v>
      </c>
      <c r="F176" s="160">
        <f t="shared" si="0"/>
        <v>495882256</v>
      </c>
      <c r="G176" s="188"/>
      <c r="H176" s="3"/>
    </row>
    <row r="177" spans="1:8" ht="51">
      <c r="A177" s="153">
        <v>200</v>
      </c>
      <c r="B177" s="80">
        <v>244</v>
      </c>
      <c r="C177" s="81" t="s">
        <v>280</v>
      </c>
      <c r="D177" s="140">
        <v>1344191697</v>
      </c>
      <c r="E177" s="141">
        <v>173875996</v>
      </c>
      <c r="F177" s="155">
        <f t="shared" si="0"/>
        <v>1170315701</v>
      </c>
      <c r="G177" s="188"/>
      <c r="H177" s="3"/>
    </row>
    <row r="178" spans="1:8" ht="38.25">
      <c r="A178" s="153">
        <v>200</v>
      </c>
      <c r="B178" s="80">
        <v>245</v>
      </c>
      <c r="C178" s="81" t="s">
        <v>281</v>
      </c>
      <c r="D178" s="140">
        <v>152950000</v>
      </c>
      <c r="E178" s="141">
        <v>25650000</v>
      </c>
      <c r="F178" s="160">
        <f t="shared" si="0"/>
        <v>127300000</v>
      </c>
      <c r="G178" s="188"/>
      <c r="H178" s="3"/>
    </row>
    <row r="179" spans="1:8" ht="15.75">
      <c r="A179" s="153">
        <v>200</v>
      </c>
      <c r="B179" s="80">
        <v>251</v>
      </c>
      <c r="C179" s="162" t="s">
        <v>282</v>
      </c>
      <c r="D179" s="140">
        <v>136972800</v>
      </c>
      <c r="E179" s="141">
        <v>55550000</v>
      </c>
      <c r="F179" s="155">
        <f t="shared" si="0"/>
        <v>81422800</v>
      </c>
      <c r="G179" s="188"/>
      <c r="H179" s="3"/>
    </row>
    <row r="180" spans="1:8" ht="15.75">
      <c r="A180" s="153">
        <v>200</v>
      </c>
      <c r="B180" s="80">
        <v>262</v>
      </c>
      <c r="C180" s="162" t="s">
        <v>283</v>
      </c>
      <c r="D180" s="140">
        <v>42396656</v>
      </c>
      <c r="E180" s="141">
        <v>32250000</v>
      </c>
      <c r="F180" s="160">
        <f t="shared" si="0"/>
        <v>10146656</v>
      </c>
      <c r="G180" s="188"/>
      <c r="H180" s="3"/>
    </row>
    <row r="181" spans="1:8" ht="15.75">
      <c r="A181" s="153">
        <v>200</v>
      </c>
      <c r="B181" s="80">
        <v>263</v>
      </c>
      <c r="C181" s="162" t="s">
        <v>284</v>
      </c>
      <c r="D181" s="140">
        <v>9780000</v>
      </c>
      <c r="E181" s="141">
        <v>66000</v>
      </c>
      <c r="F181" s="155">
        <f t="shared" si="0"/>
        <v>9714000</v>
      </c>
      <c r="G181" s="188"/>
      <c r="H181" s="3"/>
    </row>
    <row r="182" spans="1:8" ht="15.75">
      <c r="A182" s="153">
        <v>200</v>
      </c>
      <c r="B182" s="80">
        <v>264</v>
      </c>
      <c r="C182" s="162" t="s">
        <v>285</v>
      </c>
      <c r="D182" s="161">
        <v>36983960</v>
      </c>
      <c r="E182" s="141">
        <v>36983960</v>
      </c>
      <c r="F182" s="155">
        <f>D182-E182</f>
        <v>0</v>
      </c>
      <c r="G182" s="188"/>
      <c r="H182" s="3"/>
    </row>
    <row r="183" spans="1:8" ht="15.75">
      <c r="A183" s="153">
        <v>200</v>
      </c>
      <c r="B183" s="80">
        <v>265</v>
      </c>
      <c r="C183" s="162" t="s">
        <v>286</v>
      </c>
      <c r="D183" s="140">
        <v>6316080</v>
      </c>
      <c r="E183" s="141">
        <v>0</v>
      </c>
      <c r="F183" s="155">
        <f t="shared" si="0"/>
        <v>6316080</v>
      </c>
      <c r="G183" s="188"/>
      <c r="H183" s="3"/>
    </row>
    <row r="184" spans="1:8" ht="15.75">
      <c r="A184" s="153">
        <v>200</v>
      </c>
      <c r="B184" s="80">
        <v>268</v>
      </c>
      <c r="C184" s="162" t="s">
        <v>287</v>
      </c>
      <c r="D184" s="140">
        <v>149447000</v>
      </c>
      <c r="E184" s="141">
        <v>50139000</v>
      </c>
      <c r="F184" s="155">
        <f t="shared" si="0"/>
        <v>99308000</v>
      </c>
      <c r="G184" s="188"/>
      <c r="H184" s="3"/>
    </row>
    <row r="185" spans="1:8" ht="15.75">
      <c r="A185" s="153">
        <v>200</v>
      </c>
      <c r="B185" s="80">
        <v>269</v>
      </c>
      <c r="C185" s="162" t="s">
        <v>288</v>
      </c>
      <c r="D185" s="140">
        <v>50000000</v>
      </c>
      <c r="E185" s="141">
        <v>2340000</v>
      </c>
      <c r="F185" s="155">
        <f t="shared" si="0"/>
        <v>47660000</v>
      </c>
      <c r="G185" s="188"/>
      <c r="H185" s="3"/>
    </row>
    <row r="186" spans="1:8" ht="15.75">
      <c r="A186" s="153">
        <v>200</v>
      </c>
      <c r="B186" s="157">
        <v>271</v>
      </c>
      <c r="C186" s="158" t="s">
        <v>289</v>
      </c>
      <c r="D186" s="140">
        <v>403800000</v>
      </c>
      <c r="E186" s="141">
        <v>166732000</v>
      </c>
      <c r="F186" s="160">
        <f t="shared" si="0"/>
        <v>237068000</v>
      </c>
      <c r="G186" s="188"/>
      <c r="H186" s="3"/>
    </row>
    <row r="187" spans="1:8" ht="15.75">
      <c r="A187" s="153">
        <v>200</v>
      </c>
      <c r="B187" s="80">
        <v>281</v>
      </c>
      <c r="C187" s="162" t="s">
        <v>290</v>
      </c>
      <c r="D187" s="140">
        <v>10000000</v>
      </c>
      <c r="E187" s="141">
        <v>0</v>
      </c>
      <c r="F187" s="160">
        <f t="shared" si="0"/>
        <v>10000000</v>
      </c>
      <c r="G187" s="188"/>
      <c r="H187" s="3"/>
    </row>
    <row r="188" spans="1:8" ht="15.75">
      <c r="A188" s="153">
        <v>200</v>
      </c>
      <c r="B188" s="80">
        <v>284</v>
      </c>
      <c r="C188" s="162" t="s">
        <v>291</v>
      </c>
      <c r="D188" s="140">
        <v>49555200</v>
      </c>
      <c r="E188" s="141">
        <v>0</v>
      </c>
      <c r="F188" s="155">
        <f t="shared" si="0"/>
        <v>49555200</v>
      </c>
      <c r="G188" s="188"/>
      <c r="H188" s="3"/>
    </row>
    <row r="189" spans="1:8" ht="15.75">
      <c r="A189" s="153">
        <v>200</v>
      </c>
      <c r="B189" s="80">
        <v>291</v>
      </c>
      <c r="C189" s="162" t="s">
        <v>292</v>
      </c>
      <c r="D189" s="140">
        <v>92300000</v>
      </c>
      <c r="E189" s="141">
        <v>4800000</v>
      </c>
      <c r="F189" s="155">
        <f t="shared" si="0"/>
        <v>87500000</v>
      </c>
      <c r="G189" s="188"/>
      <c r="H189" s="3"/>
    </row>
    <row r="190" spans="1:8" ht="15.75">
      <c r="A190" s="153">
        <v>300</v>
      </c>
      <c r="B190" s="80">
        <v>311</v>
      </c>
      <c r="C190" s="162" t="s">
        <v>293</v>
      </c>
      <c r="D190" s="140">
        <v>74168748</v>
      </c>
      <c r="E190" s="141">
        <v>5548844</v>
      </c>
      <c r="F190" s="155">
        <f t="shared" si="0"/>
        <v>68619904</v>
      </c>
      <c r="G190" s="188"/>
      <c r="H190" s="3"/>
    </row>
    <row r="191" spans="1:8" ht="15.75">
      <c r="A191" s="153">
        <v>300</v>
      </c>
      <c r="B191" s="80">
        <v>322</v>
      </c>
      <c r="C191" s="162" t="s">
        <v>294</v>
      </c>
      <c r="D191" s="140">
        <v>0</v>
      </c>
      <c r="E191" s="141">
        <v>0</v>
      </c>
      <c r="F191" s="160">
        <f t="shared" si="0"/>
        <v>0</v>
      </c>
      <c r="G191" s="188"/>
      <c r="H191" s="3"/>
    </row>
    <row r="192" spans="1:8" ht="15.75">
      <c r="A192" s="153">
        <v>300</v>
      </c>
      <c r="B192" s="80">
        <v>323</v>
      </c>
      <c r="C192" s="162" t="s">
        <v>295</v>
      </c>
      <c r="D192" s="140">
        <v>9800000</v>
      </c>
      <c r="E192" s="141">
        <v>0</v>
      </c>
      <c r="F192" s="155">
        <f t="shared" si="0"/>
        <v>9800000</v>
      </c>
      <c r="G192" s="188"/>
      <c r="H192" s="3"/>
    </row>
    <row r="193" spans="1:8" ht="15.75">
      <c r="A193" s="153">
        <v>300</v>
      </c>
      <c r="B193" s="80">
        <v>324</v>
      </c>
      <c r="C193" s="162" t="s">
        <v>296</v>
      </c>
      <c r="D193" s="140">
        <v>0</v>
      </c>
      <c r="E193" s="141">
        <v>0</v>
      </c>
      <c r="F193" s="160">
        <f t="shared" si="0"/>
        <v>0</v>
      </c>
      <c r="G193" s="188"/>
      <c r="H193" s="3"/>
    </row>
    <row r="194" spans="1:8" ht="15.75">
      <c r="A194" s="153">
        <v>300</v>
      </c>
      <c r="B194" s="80">
        <v>331</v>
      </c>
      <c r="C194" s="162" t="s">
        <v>297</v>
      </c>
      <c r="D194" s="140">
        <v>22316000</v>
      </c>
      <c r="E194" s="141">
        <v>298200</v>
      </c>
      <c r="F194" s="155">
        <f t="shared" si="0"/>
        <v>22017800</v>
      </c>
      <c r="G194" s="188"/>
      <c r="H194" s="3"/>
    </row>
    <row r="195" spans="1:8" ht="15.75">
      <c r="A195" s="153">
        <v>300</v>
      </c>
      <c r="B195" s="80">
        <v>333</v>
      </c>
      <c r="C195" s="162" t="s">
        <v>298</v>
      </c>
      <c r="D195" s="140">
        <v>75279250</v>
      </c>
      <c r="E195" s="141">
        <v>0</v>
      </c>
      <c r="F195" s="160">
        <f t="shared" si="0"/>
        <v>75279250</v>
      </c>
      <c r="G195" s="188"/>
      <c r="H195" s="3"/>
    </row>
    <row r="196" spans="1:8" ht="15.75">
      <c r="A196" s="153">
        <v>300</v>
      </c>
      <c r="B196" s="80">
        <v>334</v>
      </c>
      <c r="C196" s="162" t="s">
        <v>299</v>
      </c>
      <c r="D196" s="140">
        <v>13648100</v>
      </c>
      <c r="E196" s="141">
        <v>0</v>
      </c>
      <c r="F196" s="160">
        <f>D196-E196-13648100</f>
        <v>0</v>
      </c>
      <c r="G196" s="188"/>
      <c r="H196" s="3"/>
    </row>
    <row r="197" spans="1:8" ht="15.75">
      <c r="A197" s="153">
        <v>300</v>
      </c>
      <c r="B197" s="80">
        <v>335</v>
      </c>
      <c r="C197" s="162" t="s">
        <v>300</v>
      </c>
      <c r="D197" s="140">
        <v>14622800</v>
      </c>
      <c r="E197" s="141">
        <v>0</v>
      </c>
      <c r="F197" s="155">
        <f t="shared" si="0"/>
        <v>14622800</v>
      </c>
      <c r="G197" s="188"/>
      <c r="H197" s="3"/>
    </row>
    <row r="198" spans="1:8" ht="15.75">
      <c r="A198" s="153">
        <v>300</v>
      </c>
      <c r="B198" s="80">
        <v>341</v>
      </c>
      <c r="C198" s="162" t="s">
        <v>301</v>
      </c>
      <c r="D198" s="140">
        <v>7334250</v>
      </c>
      <c r="E198" s="141">
        <v>0</v>
      </c>
      <c r="F198" s="160">
        <f>D198-E198+13648100</f>
        <v>20982350</v>
      </c>
      <c r="G198" s="188"/>
      <c r="H198" s="3"/>
    </row>
    <row r="199" spans="1:8" ht="15.75">
      <c r="A199" s="153">
        <v>300</v>
      </c>
      <c r="B199" s="80">
        <v>342</v>
      </c>
      <c r="C199" s="162" t="s">
        <v>302</v>
      </c>
      <c r="D199" s="140">
        <v>589694450</v>
      </c>
      <c r="E199" s="141">
        <v>138499566</v>
      </c>
      <c r="F199" s="160">
        <f t="shared" si="0"/>
        <v>451194884</v>
      </c>
      <c r="G199" s="188"/>
      <c r="H199" s="3"/>
    </row>
    <row r="200" spans="1:8" ht="15.75">
      <c r="A200" s="153">
        <v>300</v>
      </c>
      <c r="B200" s="80">
        <v>343</v>
      </c>
      <c r="C200" s="162" t="s">
        <v>303</v>
      </c>
      <c r="D200" s="140">
        <v>29214600</v>
      </c>
      <c r="E200" s="141">
        <v>252600</v>
      </c>
      <c r="F200" s="160">
        <f t="shared" si="0"/>
        <v>28962000</v>
      </c>
      <c r="G200" s="188"/>
      <c r="H200" s="3"/>
    </row>
    <row r="201" spans="1:8" ht="15.75">
      <c r="A201" s="153">
        <v>300</v>
      </c>
      <c r="B201" s="80">
        <v>344</v>
      </c>
      <c r="C201" s="162" t="s">
        <v>304</v>
      </c>
      <c r="D201" s="140">
        <v>245500</v>
      </c>
      <c r="E201" s="141">
        <v>0</v>
      </c>
      <c r="F201" s="155">
        <f t="shared" si="0"/>
        <v>245500</v>
      </c>
      <c r="G201" s="188"/>
      <c r="H201" s="3"/>
    </row>
    <row r="202" spans="1:8" ht="15.75">
      <c r="A202" s="153">
        <v>300</v>
      </c>
      <c r="B202" s="80">
        <v>346</v>
      </c>
      <c r="C202" s="162" t="s">
        <v>305</v>
      </c>
      <c r="D202" s="140">
        <v>15000000</v>
      </c>
      <c r="E202" s="141">
        <v>0</v>
      </c>
      <c r="F202" s="155">
        <f t="shared" si="0"/>
        <v>15000000</v>
      </c>
      <c r="G202" s="188"/>
      <c r="H202" s="3"/>
    </row>
    <row r="203" spans="1:8" ht="15.75">
      <c r="A203" s="153">
        <v>300</v>
      </c>
      <c r="B203" s="80">
        <v>351</v>
      </c>
      <c r="C203" s="162" t="s">
        <v>306</v>
      </c>
      <c r="D203" s="140">
        <v>50180000</v>
      </c>
      <c r="E203" s="141">
        <v>9897100</v>
      </c>
      <c r="F203" s="160">
        <f t="shared" si="0"/>
        <v>40282900</v>
      </c>
      <c r="G203" s="188"/>
      <c r="H203" s="3"/>
    </row>
    <row r="204" spans="1:8" ht="15.75">
      <c r="A204" s="153">
        <v>300</v>
      </c>
      <c r="B204" s="80">
        <v>355</v>
      </c>
      <c r="C204" s="162" t="s">
        <v>307</v>
      </c>
      <c r="D204" s="140">
        <v>55170000</v>
      </c>
      <c r="E204" s="141">
        <v>0</v>
      </c>
      <c r="F204" s="155">
        <f t="shared" si="0"/>
        <v>55170000</v>
      </c>
      <c r="G204" s="188"/>
      <c r="H204" s="3"/>
    </row>
    <row r="205" spans="1:8" ht="51">
      <c r="A205" s="153">
        <v>300</v>
      </c>
      <c r="B205" s="80">
        <v>358</v>
      </c>
      <c r="C205" s="81" t="s">
        <v>308</v>
      </c>
      <c r="D205" s="140">
        <v>40245185</v>
      </c>
      <c r="E205" s="141">
        <v>23200</v>
      </c>
      <c r="F205" s="155">
        <f t="shared" si="0"/>
        <v>40221985</v>
      </c>
      <c r="G205" s="188"/>
      <c r="H205" s="3"/>
    </row>
    <row r="206" spans="1:8" ht="15.75">
      <c r="A206" s="153">
        <v>300</v>
      </c>
      <c r="B206" s="80">
        <v>361</v>
      </c>
      <c r="C206" s="162" t="s">
        <v>309</v>
      </c>
      <c r="D206" s="140">
        <v>234743680</v>
      </c>
      <c r="E206" s="141">
        <v>234743680</v>
      </c>
      <c r="F206" s="155">
        <f t="shared" si="0"/>
        <v>0</v>
      </c>
      <c r="G206" s="188"/>
      <c r="H206" s="3"/>
    </row>
    <row r="207" spans="1:8" ht="25.5">
      <c r="A207" s="153">
        <v>300</v>
      </c>
      <c r="B207" s="80">
        <v>392</v>
      </c>
      <c r="C207" s="81" t="s">
        <v>310</v>
      </c>
      <c r="D207" s="140">
        <v>86047527</v>
      </c>
      <c r="E207" s="141">
        <v>85265000</v>
      </c>
      <c r="F207" s="160">
        <f t="shared" si="0"/>
        <v>782527</v>
      </c>
      <c r="G207" s="188"/>
      <c r="H207" s="3"/>
    </row>
    <row r="208" spans="1:8" ht="25.5">
      <c r="A208" s="153">
        <v>300</v>
      </c>
      <c r="B208" s="80">
        <v>394</v>
      </c>
      <c r="C208" s="81" t="s">
        <v>311</v>
      </c>
      <c r="D208" s="140">
        <v>0</v>
      </c>
      <c r="E208" s="141">
        <v>0</v>
      </c>
      <c r="F208" s="155">
        <f t="shared" si="0"/>
        <v>0</v>
      </c>
      <c r="G208" s="188"/>
      <c r="H208" s="3"/>
    </row>
    <row r="209" spans="1:8" ht="25.5">
      <c r="A209" s="153">
        <v>300</v>
      </c>
      <c r="B209" s="80">
        <v>398</v>
      </c>
      <c r="C209" s="81" t="s">
        <v>312</v>
      </c>
      <c r="D209" s="140">
        <v>0</v>
      </c>
      <c r="E209" s="141">
        <v>0</v>
      </c>
      <c r="F209" s="155">
        <f t="shared" si="0"/>
        <v>0</v>
      </c>
      <c r="G209" s="188"/>
      <c r="H209" s="3"/>
    </row>
    <row r="210" spans="1:8" ht="25.5">
      <c r="A210" s="153">
        <v>300</v>
      </c>
      <c r="B210" s="80">
        <v>399</v>
      </c>
      <c r="C210" s="81" t="s">
        <v>313</v>
      </c>
      <c r="D210" s="140">
        <v>155650877</v>
      </c>
      <c r="E210" s="141">
        <v>87425580</v>
      </c>
      <c r="F210" s="155">
        <f t="shared" si="0"/>
        <v>68225297</v>
      </c>
      <c r="G210" s="188"/>
      <c r="H210" s="3"/>
    </row>
    <row r="211" spans="1:8" ht="38.25">
      <c r="A211" s="153">
        <v>500</v>
      </c>
      <c r="B211" s="80">
        <v>534</v>
      </c>
      <c r="C211" s="81" t="s">
        <v>314</v>
      </c>
      <c r="D211" s="140">
        <v>0</v>
      </c>
      <c r="E211" s="141">
        <v>0</v>
      </c>
      <c r="F211" s="155">
        <f t="shared" si="0"/>
        <v>0</v>
      </c>
      <c r="G211" s="188"/>
      <c r="H211" s="3"/>
    </row>
    <row r="212" spans="1:8" ht="38.25">
      <c r="A212" s="153">
        <v>500</v>
      </c>
      <c r="B212" s="80">
        <v>536</v>
      </c>
      <c r="C212" s="81" t="s">
        <v>315</v>
      </c>
      <c r="D212" s="140">
        <v>37310000</v>
      </c>
      <c r="E212" s="141">
        <v>0</v>
      </c>
      <c r="F212" s="155">
        <f t="shared" si="0"/>
        <v>37310000</v>
      </c>
      <c r="G212" s="188"/>
      <c r="H212" s="3"/>
    </row>
    <row r="213" spans="1:8" ht="25.5">
      <c r="A213" s="153">
        <v>500</v>
      </c>
      <c r="B213" s="80">
        <v>541</v>
      </c>
      <c r="C213" s="81" t="s">
        <v>316</v>
      </c>
      <c r="D213" s="140">
        <v>191052817</v>
      </c>
      <c r="E213" s="141">
        <v>0</v>
      </c>
      <c r="F213" s="155">
        <f>D213-E213</f>
        <v>191052817</v>
      </c>
      <c r="G213" s="188"/>
      <c r="H213" s="3"/>
    </row>
    <row r="214" spans="1:8" ht="25.5">
      <c r="A214" s="153">
        <v>500</v>
      </c>
      <c r="B214" s="80">
        <v>542</v>
      </c>
      <c r="C214" s="81" t="s">
        <v>317</v>
      </c>
      <c r="D214" s="140">
        <v>90000000</v>
      </c>
      <c r="E214" s="141">
        <v>0</v>
      </c>
      <c r="F214" s="155">
        <f>D214-E214</f>
        <v>90000000</v>
      </c>
      <c r="G214" s="188"/>
      <c r="H214" s="3"/>
    </row>
    <row r="215" spans="1:8" ht="25.5">
      <c r="A215" s="153">
        <v>500</v>
      </c>
      <c r="B215" s="80">
        <v>543</v>
      </c>
      <c r="C215" s="81" t="s">
        <v>318</v>
      </c>
      <c r="D215" s="140">
        <v>189933000</v>
      </c>
      <c r="E215" s="141">
        <v>0</v>
      </c>
      <c r="F215" s="155">
        <f t="shared" si="0"/>
        <v>189933000</v>
      </c>
      <c r="G215" s="188"/>
      <c r="H215" s="3"/>
    </row>
    <row r="216" spans="1:8" ht="51">
      <c r="A216" s="153">
        <v>800</v>
      </c>
      <c r="B216" s="80">
        <v>831</v>
      </c>
      <c r="C216" s="163" t="s">
        <v>319</v>
      </c>
      <c r="D216" s="140">
        <v>0</v>
      </c>
      <c r="E216" s="141">
        <v>0</v>
      </c>
      <c r="F216" s="155">
        <f>D216-E216</f>
        <v>0</v>
      </c>
      <c r="G216" s="188"/>
      <c r="H216" s="3"/>
    </row>
    <row r="217" spans="1:8" ht="51">
      <c r="A217" s="153">
        <v>800</v>
      </c>
      <c r="B217" s="157">
        <v>831</v>
      </c>
      <c r="C217" s="163" t="s">
        <v>320</v>
      </c>
      <c r="D217" s="140">
        <v>1300000000</v>
      </c>
      <c r="E217" s="141">
        <v>3300000000</v>
      </c>
      <c r="F217" s="160">
        <f>D217-E217+7000000000</f>
        <v>5000000000</v>
      </c>
      <c r="G217" s="188"/>
      <c r="H217" s="3"/>
    </row>
    <row r="218" spans="1:8" ht="51">
      <c r="A218" s="153">
        <v>800</v>
      </c>
      <c r="B218" s="157">
        <v>831</v>
      </c>
      <c r="C218" s="163" t="s">
        <v>321</v>
      </c>
      <c r="D218" s="140">
        <v>0</v>
      </c>
      <c r="E218" s="141">
        <v>0</v>
      </c>
      <c r="F218" s="155">
        <f t="shared" si="0"/>
        <v>0</v>
      </c>
      <c r="G218" s="188"/>
      <c r="H218" s="3"/>
    </row>
    <row r="219" spans="1:8" ht="76.5">
      <c r="A219" s="153">
        <v>800</v>
      </c>
      <c r="B219" s="164" t="s">
        <v>322</v>
      </c>
      <c r="C219" s="163" t="s">
        <v>323</v>
      </c>
      <c r="D219" s="155">
        <v>24417005611</v>
      </c>
      <c r="E219" s="141">
        <v>4511801165</v>
      </c>
      <c r="F219" s="160">
        <f>D219-E219+5904587028</f>
        <v>25809791474</v>
      </c>
      <c r="G219" s="188"/>
      <c r="H219" s="3"/>
    </row>
    <row r="220" spans="1:8" ht="15.75">
      <c r="A220" s="153">
        <v>840</v>
      </c>
      <c r="B220" s="157">
        <v>841</v>
      </c>
      <c r="C220" s="162" t="s">
        <v>324</v>
      </c>
      <c r="D220" s="140">
        <v>73534824</v>
      </c>
      <c r="E220" s="141">
        <v>33788104</v>
      </c>
      <c r="F220" s="155">
        <f t="shared" si="0"/>
        <v>39746720</v>
      </c>
      <c r="G220" s="188"/>
      <c r="H220" s="3"/>
    </row>
    <row r="221" spans="1:8" ht="15.75">
      <c r="A221" s="153">
        <v>840</v>
      </c>
      <c r="B221" s="80">
        <v>846</v>
      </c>
      <c r="C221" s="162" t="s">
        <v>325</v>
      </c>
      <c r="D221" s="140">
        <v>300929189</v>
      </c>
      <c r="E221" s="141">
        <v>0</v>
      </c>
      <c r="F221" s="155">
        <f t="shared" si="0"/>
        <v>300929189</v>
      </c>
      <c r="G221" s="188"/>
      <c r="H221" s="3"/>
    </row>
    <row r="222" spans="1:8" ht="15.75">
      <c r="A222" s="153">
        <v>900</v>
      </c>
      <c r="B222" s="80">
        <v>910</v>
      </c>
      <c r="C222" s="162" t="s">
        <v>326</v>
      </c>
      <c r="D222" s="86">
        <v>20000000</v>
      </c>
      <c r="E222" s="141">
        <v>2942670</v>
      </c>
      <c r="F222" s="155">
        <f t="shared" si="0"/>
        <v>17057330</v>
      </c>
      <c r="G222" s="188"/>
      <c r="H222" s="3"/>
    </row>
    <row r="223" spans="1:8" ht="15.75">
      <c r="C223" s="87" t="s">
        <v>170</v>
      </c>
      <c r="D223" s="88">
        <f>SUM(D160:D222)</f>
        <v>38305273673</v>
      </c>
      <c r="E223" s="109">
        <f>SUM(E160:E222)</f>
        <v>12713674487</v>
      </c>
      <c r="F223" s="89">
        <f>SUM(F160:F222)</f>
        <v>41129186214</v>
      </c>
      <c r="G223" s="189"/>
      <c r="H223" s="3"/>
    </row>
    <row r="224" spans="1:8" ht="318" customHeight="1">
      <c r="A224" s="194"/>
      <c r="B224" s="173"/>
      <c r="C224" s="173"/>
      <c r="D224" s="173"/>
      <c r="E224" s="173"/>
      <c r="F224" s="173"/>
      <c r="G224" s="173"/>
      <c r="H224" s="3"/>
    </row>
    <row r="225" spans="1:8" ht="15" customHeight="1">
      <c r="A225" s="43"/>
      <c r="B225" s="20"/>
      <c r="C225" s="20"/>
      <c r="D225" s="20"/>
      <c r="E225" s="104"/>
      <c r="F225" s="20"/>
      <c r="G225" s="20"/>
      <c r="H225" s="3"/>
    </row>
    <row r="226" spans="1:8" s="21" customFormat="1" ht="15.75">
      <c r="A226" s="9"/>
      <c r="B226" s="9"/>
      <c r="C226" s="9"/>
      <c r="D226" s="9"/>
      <c r="E226" s="102"/>
      <c r="F226" s="9"/>
      <c r="G226" s="9"/>
      <c r="H226" s="12"/>
    </row>
    <row r="227" spans="1:8" ht="17.25">
      <c r="A227" s="292" t="s">
        <v>51</v>
      </c>
      <c r="B227" s="292"/>
      <c r="C227" s="292"/>
      <c r="D227" s="292"/>
      <c r="E227" s="292"/>
      <c r="F227" s="292"/>
      <c r="G227" s="292"/>
      <c r="H227" s="3"/>
    </row>
    <row r="228" spans="1:8" ht="15.75" customHeight="1">
      <c r="A228" s="44" t="s">
        <v>16</v>
      </c>
      <c r="B228" s="44" t="s">
        <v>52</v>
      </c>
      <c r="C228" s="44" t="s">
        <v>53</v>
      </c>
      <c r="D228" s="312" t="s">
        <v>54</v>
      </c>
      <c r="E228" s="312"/>
      <c r="F228" s="312"/>
      <c r="G228" s="46" t="s">
        <v>55</v>
      </c>
      <c r="H228" s="3"/>
    </row>
    <row r="229" spans="1:8" ht="15.75" customHeight="1">
      <c r="A229" s="76" t="s">
        <v>182</v>
      </c>
      <c r="B229" s="32" t="s">
        <v>157</v>
      </c>
      <c r="C229" s="117">
        <v>748357000</v>
      </c>
      <c r="D229" s="267" t="s">
        <v>183</v>
      </c>
      <c r="E229" s="267"/>
      <c r="F229" s="267"/>
      <c r="G229" s="316" t="s">
        <v>158</v>
      </c>
      <c r="H229" s="3"/>
    </row>
    <row r="230" spans="1:8" ht="15.75">
      <c r="A230" s="76" t="s">
        <v>179</v>
      </c>
      <c r="B230" s="42" t="s">
        <v>157</v>
      </c>
      <c r="C230" s="117">
        <v>0</v>
      </c>
      <c r="D230" s="313" t="s">
        <v>184</v>
      </c>
      <c r="E230" s="314"/>
      <c r="F230" s="315"/>
      <c r="G230" s="317"/>
      <c r="H230" s="3"/>
    </row>
    <row r="231" spans="1:8" ht="15.75">
      <c r="A231" s="76" t="s">
        <v>180</v>
      </c>
      <c r="B231" s="42" t="s">
        <v>157</v>
      </c>
      <c r="C231" s="42">
        <v>0</v>
      </c>
      <c r="D231" s="313" t="s">
        <v>184</v>
      </c>
      <c r="E231" s="314"/>
      <c r="F231" s="315"/>
      <c r="G231" s="317"/>
      <c r="H231" s="3"/>
    </row>
    <row r="232" spans="1:8" ht="15.75">
      <c r="A232" s="32"/>
      <c r="B232" s="32"/>
      <c r="C232" s="32"/>
      <c r="D232" s="267"/>
      <c r="E232" s="267"/>
      <c r="F232" s="267"/>
      <c r="G232" s="318"/>
      <c r="H232" s="3"/>
    </row>
    <row r="233" spans="1:8" ht="21" customHeight="1">
      <c r="A233" s="194" t="s">
        <v>102</v>
      </c>
      <c r="B233" s="173"/>
      <c r="C233" s="173"/>
      <c r="D233" s="173"/>
      <c r="E233" s="173"/>
      <c r="F233" s="173"/>
      <c r="G233" s="173"/>
      <c r="H233" s="3"/>
    </row>
    <row r="234" spans="1:8" s="21" customFormat="1" ht="15.75">
      <c r="A234" s="9"/>
      <c r="B234" s="9"/>
      <c r="C234" s="9"/>
      <c r="D234" s="9"/>
      <c r="E234" s="102"/>
      <c r="F234" s="9"/>
      <c r="G234" s="9"/>
      <c r="H234" s="12"/>
    </row>
    <row r="235" spans="1:8" s="21" customFormat="1" ht="15.75">
      <c r="A235" s="9"/>
      <c r="B235" s="9"/>
      <c r="C235" s="9"/>
      <c r="D235" s="9"/>
      <c r="E235" s="102"/>
      <c r="F235" s="9"/>
      <c r="G235" s="9"/>
      <c r="H235" s="12"/>
    </row>
    <row r="236" spans="1:8" s="21" customFormat="1" ht="15.75">
      <c r="A236" s="9"/>
      <c r="B236" s="9"/>
      <c r="C236" s="9"/>
      <c r="D236" s="9"/>
      <c r="E236" s="102"/>
      <c r="F236" s="9"/>
      <c r="G236" s="9"/>
      <c r="H236" s="12"/>
    </row>
    <row r="237" spans="1:8" ht="18.75">
      <c r="A237" s="324" t="s">
        <v>87</v>
      </c>
      <c r="B237" s="324"/>
      <c r="C237" s="324"/>
      <c r="D237" s="324"/>
      <c r="E237" s="324"/>
      <c r="F237" s="324"/>
      <c r="G237" s="324"/>
      <c r="H237" s="3"/>
    </row>
    <row r="238" spans="1:8" ht="17.25">
      <c r="A238" s="325" t="s">
        <v>56</v>
      </c>
      <c r="B238" s="325"/>
      <c r="C238" s="325"/>
      <c r="D238" s="325"/>
      <c r="E238" s="325"/>
      <c r="F238" s="325"/>
      <c r="G238" s="325"/>
      <c r="H238" s="3"/>
    </row>
    <row r="239" spans="1:8" ht="31.5">
      <c r="A239" s="70" t="s">
        <v>23</v>
      </c>
      <c r="B239" s="70" t="s">
        <v>57</v>
      </c>
      <c r="C239" s="326" t="s">
        <v>24</v>
      </c>
      <c r="D239" s="326"/>
      <c r="E239" s="326" t="s">
        <v>58</v>
      </c>
      <c r="F239" s="326"/>
      <c r="G239" s="70" t="s">
        <v>59</v>
      </c>
      <c r="H239" s="3"/>
    </row>
    <row r="240" spans="1:8" ht="40.5" customHeight="1">
      <c r="A240" s="32"/>
      <c r="B240" s="54" t="s">
        <v>136</v>
      </c>
      <c r="C240" s="327" t="s">
        <v>140</v>
      </c>
      <c r="D240" s="328"/>
      <c r="E240" s="329" t="s">
        <v>150</v>
      </c>
      <c r="F240" s="330"/>
      <c r="G240" s="56" t="s">
        <v>151</v>
      </c>
      <c r="H240" s="3"/>
    </row>
    <row r="241" spans="1:8" ht="47.25" customHeight="1">
      <c r="A241" s="42"/>
      <c r="B241" s="55" t="s">
        <v>137</v>
      </c>
      <c r="C241" s="329" t="s">
        <v>141</v>
      </c>
      <c r="D241" s="330"/>
      <c r="E241" s="329" t="s">
        <v>149</v>
      </c>
      <c r="F241" s="330"/>
      <c r="G241" s="57" t="s">
        <v>152</v>
      </c>
      <c r="H241" s="3"/>
    </row>
    <row r="242" spans="1:8" ht="33.75" customHeight="1">
      <c r="A242" s="42"/>
      <c r="B242" s="55" t="s">
        <v>137</v>
      </c>
      <c r="C242" s="329" t="s">
        <v>142</v>
      </c>
      <c r="D242" s="330"/>
      <c r="E242" s="329" t="s">
        <v>149</v>
      </c>
      <c r="F242" s="330"/>
      <c r="G242" s="57" t="s">
        <v>153</v>
      </c>
      <c r="H242" s="3"/>
    </row>
    <row r="243" spans="1:8" ht="33.75" customHeight="1">
      <c r="A243" s="42"/>
      <c r="B243" s="55" t="s">
        <v>137</v>
      </c>
      <c r="C243" s="329" t="s">
        <v>143</v>
      </c>
      <c r="D243" s="330"/>
      <c r="E243" s="329" t="s">
        <v>149</v>
      </c>
      <c r="F243" s="330"/>
      <c r="G243" s="57" t="s">
        <v>153</v>
      </c>
      <c r="H243" s="3"/>
    </row>
    <row r="244" spans="1:8" ht="36" customHeight="1">
      <c r="A244" s="42"/>
      <c r="B244" s="54" t="s">
        <v>138</v>
      </c>
      <c r="C244" s="327" t="s">
        <v>144</v>
      </c>
      <c r="D244" s="328"/>
      <c r="E244" s="329" t="s">
        <v>147</v>
      </c>
      <c r="F244" s="330"/>
      <c r="G244" s="57" t="s">
        <v>154</v>
      </c>
      <c r="H244" s="3"/>
    </row>
    <row r="245" spans="1:8" ht="37.5" customHeight="1">
      <c r="A245" s="42"/>
      <c r="B245" s="54" t="s">
        <v>136</v>
      </c>
      <c r="C245" s="327" t="s">
        <v>145</v>
      </c>
      <c r="D245" s="328"/>
      <c r="E245" s="333" t="s">
        <v>148</v>
      </c>
      <c r="F245" s="334"/>
      <c r="G245" s="57" t="s">
        <v>155</v>
      </c>
      <c r="H245" s="3"/>
    </row>
    <row r="246" spans="1:8" ht="33" customHeight="1">
      <c r="A246" s="42"/>
      <c r="B246" s="54" t="s">
        <v>139</v>
      </c>
      <c r="C246" s="327" t="s">
        <v>146</v>
      </c>
      <c r="D246" s="328"/>
      <c r="E246" s="329" t="s">
        <v>150</v>
      </c>
      <c r="F246" s="330"/>
      <c r="G246" s="58" t="s">
        <v>156</v>
      </c>
      <c r="H246" s="3"/>
    </row>
    <row r="247" spans="1:8" ht="26.25" customHeight="1">
      <c r="A247" s="194" t="s">
        <v>102</v>
      </c>
      <c r="B247" s="173"/>
      <c r="C247" s="173"/>
      <c r="D247" s="173"/>
      <c r="E247" s="173"/>
      <c r="F247" s="173"/>
      <c r="G247" s="173"/>
      <c r="H247" s="3"/>
    </row>
    <row r="248" spans="1:8" s="21" customFormat="1" ht="15.75">
      <c r="A248" s="9"/>
      <c r="B248" s="9"/>
      <c r="C248" s="9"/>
      <c r="D248" s="9"/>
      <c r="E248" s="102"/>
      <c r="F248" s="9"/>
      <c r="G248" s="9"/>
      <c r="H248" s="12"/>
    </row>
    <row r="249" spans="1:8" ht="15.75">
      <c r="A249" s="331" t="s">
        <v>60</v>
      </c>
      <c r="B249" s="331"/>
      <c r="C249" s="331"/>
      <c r="D249" s="331"/>
      <c r="E249" s="331"/>
      <c r="F249" s="331"/>
      <c r="G249" s="331"/>
      <c r="H249" s="3"/>
    </row>
    <row r="250" spans="1:8" ht="34.5" customHeight="1">
      <c r="A250" s="332" t="s">
        <v>61</v>
      </c>
      <c r="B250" s="332"/>
      <c r="C250" s="70" t="s">
        <v>62</v>
      </c>
      <c r="D250" s="326" t="s">
        <v>63</v>
      </c>
      <c r="E250" s="326"/>
      <c r="F250" s="125" t="s">
        <v>55</v>
      </c>
      <c r="G250" s="71" t="s">
        <v>64</v>
      </c>
      <c r="H250" s="3"/>
    </row>
    <row r="251" spans="1:8" ht="15.75">
      <c r="A251" s="313"/>
      <c r="B251" s="315"/>
      <c r="C251" s="32"/>
      <c r="D251" s="313"/>
      <c r="E251" s="315"/>
      <c r="F251" s="122"/>
      <c r="G251" s="38"/>
      <c r="H251" s="3"/>
    </row>
    <row r="252" spans="1:8" ht="15.75">
      <c r="A252" s="313"/>
      <c r="B252" s="315"/>
      <c r="C252" s="198" t="s">
        <v>166</v>
      </c>
      <c r="D252" s="196"/>
      <c r="E252" s="197"/>
      <c r="F252" s="122"/>
      <c r="G252" s="38"/>
      <c r="H252" s="3"/>
    </row>
    <row r="253" spans="1:8" ht="22.5" customHeight="1">
      <c r="A253" s="194" t="s">
        <v>102</v>
      </c>
      <c r="B253" s="173"/>
      <c r="C253" s="173"/>
      <c r="D253" s="173"/>
      <c r="E253" s="173"/>
      <c r="F253" s="173"/>
      <c r="G253" s="173"/>
      <c r="H253" s="3"/>
    </row>
    <row r="254" spans="1:8" ht="15.75">
      <c r="A254" s="8"/>
      <c r="B254" s="8"/>
      <c r="C254" s="8"/>
      <c r="D254" s="8"/>
      <c r="E254" s="103"/>
      <c r="F254" s="8"/>
      <c r="G254" s="3"/>
      <c r="H254" s="3"/>
    </row>
    <row r="255" spans="1:8" ht="15.75">
      <c r="A255" s="331" t="s">
        <v>65</v>
      </c>
      <c r="B255" s="331"/>
      <c r="C255" s="331"/>
      <c r="D255" s="331"/>
      <c r="E255" s="331"/>
      <c r="F255" s="331"/>
      <c r="G255" s="331"/>
      <c r="H255" s="3"/>
    </row>
    <row r="256" spans="1:8" ht="15.75">
      <c r="A256" s="70" t="s">
        <v>66</v>
      </c>
      <c r="B256" s="70" t="s">
        <v>67</v>
      </c>
      <c r="C256" s="326" t="s">
        <v>24</v>
      </c>
      <c r="D256" s="326"/>
      <c r="E256" s="125" t="s">
        <v>68</v>
      </c>
      <c r="F256" s="326" t="s">
        <v>95</v>
      </c>
      <c r="G256" s="326"/>
      <c r="H256" s="3"/>
    </row>
    <row r="257" spans="1:8" ht="15.75">
      <c r="A257" s="32"/>
      <c r="B257" s="74" t="s">
        <v>174</v>
      </c>
      <c r="C257" s="198" t="s">
        <v>133</v>
      </c>
      <c r="D257" s="197"/>
      <c r="E257" s="124"/>
      <c r="F257" s="198" t="s">
        <v>133</v>
      </c>
      <c r="G257" s="197"/>
      <c r="H257" s="3"/>
    </row>
    <row r="258" spans="1:8" ht="15.75">
      <c r="A258" s="32"/>
      <c r="B258" s="74" t="s">
        <v>175</v>
      </c>
      <c r="C258" s="198" t="s">
        <v>133</v>
      </c>
      <c r="D258" s="197"/>
      <c r="E258" s="121"/>
      <c r="F258" s="198" t="s">
        <v>133</v>
      </c>
      <c r="G258" s="197"/>
      <c r="H258" s="3"/>
    </row>
    <row r="259" spans="1:8" ht="15.75">
      <c r="A259" s="41"/>
      <c r="B259" s="75" t="s">
        <v>176</v>
      </c>
      <c r="C259" s="198" t="s">
        <v>133</v>
      </c>
      <c r="D259" s="197"/>
      <c r="E259" s="121"/>
      <c r="F259" s="198" t="s">
        <v>133</v>
      </c>
      <c r="G259" s="197"/>
      <c r="H259" s="3"/>
    </row>
    <row r="260" spans="1:8" ht="22.5" customHeight="1">
      <c r="A260" s="194" t="s">
        <v>102</v>
      </c>
      <c r="B260" s="173"/>
      <c r="C260" s="173"/>
      <c r="D260" s="173"/>
      <c r="E260" s="173"/>
      <c r="F260" s="173"/>
      <c r="G260" s="173"/>
      <c r="H260" s="3"/>
    </row>
    <row r="261" spans="1:8" s="21" customFormat="1" ht="15.75">
      <c r="A261" s="9"/>
      <c r="B261" s="9"/>
      <c r="C261" s="9"/>
      <c r="D261" s="9"/>
      <c r="E261" s="102"/>
      <c r="F261" s="9"/>
      <c r="G261" s="9"/>
      <c r="H261" s="12"/>
    </row>
    <row r="262" spans="1:8" ht="18.75">
      <c r="A262" s="335" t="s">
        <v>88</v>
      </c>
      <c r="B262" s="336"/>
      <c r="C262" s="336"/>
      <c r="D262" s="336"/>
      <c r="E262" s="336"/>
      <c r="F262" s="336"/>
      <c r="G262" s="337"/>
      <c r="H262" s="3"/>
    </row>
    <row r="263" spans="1:8" ht="15.75">
      <c r="A263" s="3"/>
      <c r="B263" s="3"/>
      <c r="C263" s="3"/>
      <c r="D263" s="3"/>
      <c r="E263" s="103"/>
      <c r="F263" s="8"/>
      <c r="G263" s="3"/>
      <c r="H263" s="3"/>
    </row>
    <row r="264" spans="1:8" ht="17.25">
      <c r="A264" s="338" t="s">
        <v>69</v>
      </c>
      <c r="B264" s="338"/>
      <c r="C264" s="338"/>
      <c r="D264" s="338"/>
      <c r="E264" s="338"/>
      <c r="F264" s="338"/>
      <c r="G264" s="338"/>
      <c r="H264" s="3"/>
    </row>
    <row r="265" spans="1:8" ht="15.75">
      <c r="A265" s="339" t="s">
        <v>70</v>
      </c>
      <c r="B265" s="339"/>
      <c r="C265" s="339"/>
      <c r="D265" s="339"/>
      <c r="E265" s="339"/>
      <c r="F265" s="339"/>
      <c r="G265" s="339"/>
      <c r="H265" s="3"/>
    </row>
    <row r="266" spans="1:8" ht="15.75">
      <c r="A266" s="45" t="s">
        <v>96</v>
      </c>
      <c r="B266" s="47" t="s">
        <v>93</v>
      </c>
      <c r="C266" s="340" t="s">
        <v>24</v>
      </c>
      <c r="D266" s="340"/>
      <c r="E266" s="340"/>
      <c r="F266" s="341" t="s">
        <v>71</v>
      </c>
      <c r="G266" s="341"/>
      <c r="H266" s="3"/>
    </row>
    <row r="267" spans="1:8" ht="35.1" customHeight="1">
      <c r="A267" s="118" t="s">
        <v>188</v>
      </c>
      <c r="B267" s="119">
        <v>44753</v>
      </c>
      <c r="C267" s="343" t="s">
        <v>189</v>
      </c>
      <c r="D267" s="344"/>
      <c r="E267" s="345"/>
      <c r="F267" s="280" t="s">
        <v>187</v>
      </c>
      <c r="G267" s="350"/>
      <c r="H267" s="3"/>
    </row>
    <row r="268" spans="1:8" ht="35.1" customHeight="1">
      <c r="A268" s="113" t="s">
        <v>190</v>
      </c>
      <c r="B268" s="120">
        <v>44781</v>
      </c>
      <c r="C268" s="346" t="s">
        <v>191</v>
      </c>
      <c r="D268" s="347"/>
      <c r="E268" s="348"/>
      <c r="F268" s="280" t="s">
        <v>192</v>
      </c>
      <c r="G268" s="350"/>
      <c r="H268" s="3"/>
    </row>
    <row r="269" spans="1:8" ht="35.1" customHeight="1">
      <c r="A269" s="35"/>
      <c r="B269" s="73"/>
      <c r="C269" s="349"/>
      <c r="D269" s="349"/>
      <c r="E269" s="349"/>
      <c r="F269" s="351"/>
      <c r="G269" s="342"/>
      <c r="H269" s="3"/>
    </row>
    <row r="270" spans="1:8" ht="26.25" customHeight="1">
      <c r="A270" s="369" t="s">
        <v>102</v>
      </c>
      <c r="B270" s="349"/>
      <c r="C270" s="349"/>
      <c r="D270" s="349"/>
      <c r="E270" s="349"/>
      <c r="F270" s="349"/>
      <c r="G270" s="349"/>
      <c r="H270" s="3"/>
    </row>
    <row r="271" spans="1:8" ht="15.75">
      <c r="A271" s="19"/>
      <c r="B271" s="15"/>
      <c r="C271" s="15"/>
      <c r="D271" s="4"/>
      <c r="E271" s="110"/>
      <c r="F271" s="148"/>
      <c r="G271" s="4"/>
      <c r="H271" s="3"/>
    </row>
    <row r="272" spans="1:8" s="1" customFormat="1" ht="15.75">
      <c r="A272" s="339" t="s">
        <v>72</v>
      </c>
      <c r="B272" s="339"/>
      <c r="C272" s="339"/>
      <c r="D272" s="339"/>
      <c r="E272" s="339"/>
      <c r="F272" s="339"/>
      <c r="G272" s="339"/>
      <c r="H272" s="6"/>
    </row>
    <row r="273" spans="1:8" s="1" customFormat="1" ht="15.75" customHeight="1">
      <c r="A273" s="45" t="s">
        <v>96</v>
      </c>
      <c r="B273" s="47" t="s">
        <v>93</v>
      </c>
      <c r="C273" s="340" t="s">
        <v>24</v>
      </c>
      <c r="D273" s="340"/>
      <c r="E273" s="340"/>
      <c r="F273" s="341" t="s">
        <v>71</v>
      </c>
      <c r="G273" s="341"/>
      <c r="H273" s="6"/>
    </row>
    <row r="274" spans="1:8" ht="15.75">
      <c r="A274" s="37"/>
      <c r="B274" s="38"/>
      <c r="C274" s="173"/>
      <c r="D274" s="173"/>
      <c r="E274" s="173"/>
      <c r="F274" s="342"/>
      <c r="G274" s="342"/>
      <c r="H274" s="3"/>
    </row>
    <row r="275" spans="1:8" ht="15.75">
      <c r="A275" s="37"/>
      <c r="B275" s="38"/>
      <c r="C275" s="173" t="s">
        <v>161</v>
      </c>
      <c r="D275" s="173"/>
      <c r="E275" s="173"/>
      <c r="F275" s="342"/>
      <c r="G275" s="342"/>
      <c r="H275" s="3"/>
    </row>
    <row r="276" spans="1:8" ht="15.75">
      <c r="A276" s="37"/>
      <c r="B276" s="38"/>
      <c r="C276" s="173"/>
      <c r="D276" s="173"/>
      <c r="E276" s="173"/>
      <c r="F276" s="342"/>
      <c r="G276" s="342"/>
      <c r="H276" s="3"/>
    </row>
    <row r="277" spans="1:8" ht="15.75">
      <c r="A277" s="37"/>
      <c r="B277" s="38"/>
      <c r="C277" s="173"/>
      <c r="D277" s="173"/>
      <c r="E277" s="173"/>
      <c r="F277" s="342"/>
      <c r="G277" s="342"/>
      <c r="H277" s="3"/>
    </row>
    <row r="278" spans="1:8" ht="21.75" customHeight="1">
      <c r="A278" s="194" t="s">
        <v>102</v>
      </c>
      <c r="B278" s="173"/>
      <c r="C278" s="173"/>
      <c r="D278" s="173"/>
      <c r="E278" s="173"/>
      <c r="F278" s="173"/>
      <c r="G278" s="173"/>
      <c r="H278" s="3"/>
    </row>
    <row r="279" spans="1:8" ht="15.75">
      <c r="A279" s="19"/>
      <c r="B279" s="15"/>
      <c r="C279" s="15"/>
      <c r="D279" s="3"/>
      <c r="E279" s="103"/>
      <c r="F279" s="8"/>
      <c r="G279" s="3"/>
      <c r="H279" s="3"/>
    </row>
    <row r="280" spans="1:8" ht="15.75">
      <c r="A280" s="19"/>
      <c r="B280" s="15"/>
      <c r="C280" s="15"/>
      <c r="D280" s="3"/>
      <c r="E280" s="103"/>
      <c r="F280" s="8"/>
      <c r="G280" s="3"/>
      <c r="H280" s="3"/>
    </row>
    <row r="281" spans="1:8" ht="15.75">
      <c r="A281" s="339" t="s">
        <v>73</v>
      </c>
      <c r="B281" s="339"/>
      <c r="C281" s="339"/>
      <c r="D281" s="339"/>
      <c r="E281" s="339"/>
      <c r="F281" s="339"/>
      <c r="G281" s="339"/>
      <c r="H281" s="3"/>
    </row>
    <row r="282" spans="1:8" ht="15.75" customHeight="1">
      <c r="A282" s="45" t="s">
        <v>96</v>
      </c>
      <c r="B282" s="47" t="s">
        <v>93</v>
      </c>
      <c r="C282" s="340" t="s">
        <v>24</v>
      </c>
      <c r="D282" s="340"/>
      <c r="E282" s="340"/>
      <c r="F282" s="341" t="s">
        <v>71</v>
      </c>
      <c r="G282" s="341"/>
      <c r="H282" s="3"/>
    </row>
    <row r="283" spans="1:8" ht="15.75">
      <c r="A283" s="37"/>
      <c r="B283" s="38"/>
      <c r="C283" s="173"/>
      <c r="D283" s="173"/>
      <c r="E283" s="173"/>
      <c r="F283" s="342"/>
      <c r="G283" s="342"/>
      <c r="H283" s="3"/>
    </row>
    <row r="284" spans="1:8" ht="15.75">
      <c r="A284" s="37"/>
      <c r="B284" s="38"/>
      <c r="C284" s="173" t="s">
        <v>161</v>
      </c>
      <c r="D284" s="173"/>
      <c r="E284" s="173"/>
      <c r="F284" s="342"/>
      <c r="G284" s="342"/>
      <c r="H284" s="3"/>
    </row>
    <row r="285" spans="1:8" ht="15.75">
      <c r="A285" s="37"/>
      <c r="B285" s="38"/>
      <c r="C285" s="173"/>
      <c r="D285" s="173"/>
      <c r="E285" s="173"/>
      <c r="F285" s="342"/>
      <c r="G285" s="342"/>
      <c r="H285" s="3"/>
    </row>
    <row r="286" spans="1:8" ht="22.5" customHeight="1">
      <c r="A286" s="194" t="s">
        <v>102</v>
      </c>
      <c r="B286" s="173"/>
      <c r="C286" s="173"/>
      <c r="D286" s="173"/>
      <c r="E286" s="173"/>
      <c r="F286" s="173"/>
      <c r="G286" s="173"/>
      <c r="H286" s="3"/>
    </row>
    <row r="287" spans="1:8" s="2" customFormat="1" ht="15.75">
      <c r="A287" s="19"/>
      <c r="B287" s="15"/>
      <c r="C287" s="15"/>
      <c r="D287" s="15"/>
      <c r="E287" s="111"/>
      <c r="F287" s="149"/>
      <c r="G287" s="5"/>
      <c r="H287" s="5"/>
    </row>
    <row r="288" spans="1:8" ht="15.75">
      <c r="A288" s="339" t="s">
        <v>74</v>
      </c>
      <c r="B288" s="339"/>
      <c r="C288" s="339"/>
      <c r="D288" s="339"/>
      <c r="E288" s="339"/>
      <c r="F288" s="339"/>
      <c r="G288" s="339"/>
      <c r="H288" s="3"/>
    </row>
    <row r="289" spans="1:8" ht="15.75">
      <c r="A289" s="45" t="s">
        <v>96</v>
      </c>
      <c r="B289" s="47" t="s">
        <v>93</v>
      </c>
      <c r="C289" s="340" t="s">
        <v>24</v>
      </c>
      <c r="D289" s="340"/>
      <c r="E289" s="340"/>
      <c r="F289" s="341" t="s">
        <v>71</v>
      </c>
      <c r="G289" s="341"/>
      <c r="H289" s="3"/>
    </row>
    <row r="290" spans="1:8" ht="15.75">
      <c r="A290" s="37"/>
      <c r="B290" s="49"/>
      <c r="C290" s="190"/>
      <c r="D290" s="190"/>
      <c r="E290" s="190"/>
      <c r="F290" s="207"/>
      <c r="G290" s="208"/>
      <c r="H290" s="3"/>
    </row>
    <row r="291" spans="1:8" ht="15.75">
      <c r="A291" s="35"/>
      <c r="B291" s="49"/>
      <c r="C291" s="190"/>
      <c r="D291" s="190"/>
      <c r="E291" s="190"/>
      <c r="F291" s="207"/>
      <c r="G291" s="208"/>
      <c r="H291" s="3"/>
    </row>
    <row r="292" spans="1:8" ht="15.75">
      <c r="A292" s="35"/>
      <c r="B292" s="49"/>
      <c r="C292" s="173" t="s">
        <v>161</v>
      </c>
      <c r="D292" s="173"/>
      <c r="E292" s="173"/>
      <c r="F292" s="207"/>
      <c r="G292" s="208"/>
      <c r="H292" s="3"/>
    </row>
    <row r="293" spans="1:8" ht="15.75">
      <c r="A293" s="50"/>
      <c r="B293" s="49"/>
      <c r="C293" s="190"/>
      <c r="D293" s="190"/>
      <c r="E293" s="190"/>
      <c r="F293" s="207"/>
      <c r="G293" s="208"/>
      <c r="H293" s="3"/>
    </row>
    <row r="294" spans="1:8" ht="15.75">
      <c r="A294" s="51"/>
      <c r="B294" s="52"/>
      <c r="C294" s="191"/>
      <c r="D294" s="191"/>
      <c r="E294" s="191"/>
      <c r="F294" s="207"/>
      <c r="G294" s="208"/>
      <c r="H294" s="3"/>
    </row>
    <row r="295" spans="1:8" ht="23.25" customHeight="1">
      <c r="A295" s="194" t="s">
        <v>102</v>
      </c>
      <c r="B295" s="173"/>
      <c r="C295" s="173"/>
      <c r="D295" s="173"/>
      <c r="E295" s="173"/>
      <c r="F295" s="173"/>
      <c r="G295" s="173"/>
      <c r="H295" s="3"/>
    </row>
    <row r="296" spans="1:8" ht="15.75">
      <c r="A296" s="339" t="s">
        <v>75</v>
      </c>
      <c r="B296" s="339"/>
      <c r="C296" s="339"/>
      <c r="D296" s="339"/>
      <c r="E296" s="339"/>
      <c r="F296" s="339"/>
      <c r="G296" s="339"/>
      <c r="H296" s="3"/>
    </row>
    <row r="297" spans="1:8" ht="15.75">
      <c r="A297" s="45" t="s">
        <v>4</v>
      </c>
      <c r="B297" s="47" t="s">
        <v>93</v>
      </c>
      <c r="C297" s="340" t="s">
        <v>76</v>
      </c>
      <c r="D297" s="340"/>
      <c r="E297" s="340"/>
      <c r="F297" s="341" t="s">
        <v>77</v>
      </c>
      <c r="G297" s="341"/>
      <c r="H297" s="3"/>
    </row>
    <row r="298" spans="1:8" ht="30" customHeight="1">
      <c r="A298" s="113">
        <v>1</v>
      </c>
      <c r="B298" s="53">
        <v>44743</v>
      </c>
      <c r="C298" s="343" t="s">
        <v>185</v>
      </c>
      <c r="D298" s="344"/>
      <c r="E298" s="345"/>
      <c r="F298" s="207" t="s">
        <v>187</v>
      </c>
      <c r="G298" s="208"/>
      <c r="H298" s="3"/>
    </row>
    <row r="299" spans="1:8" ht="30" customHeight="1">
      <c r="A299" s="113">
        <v>2</v>
      </c>
      <c r="B299" s="53">
        <v>44743</v>
      </c>
      <c r="C299" s="173" t="s">
        <v>186</v>
      </c>
      <c r="D299" s="173"/>
      <c r="E299" s="173"/>
      <c r="F299" s="352"/>
      <c r="G299" s="353"/>
      <c r="H299" s="3"/>
    </row>
    <row r="300" spans="1:8" ht="30" customHeight="1">
      <c r="A300" s="37"/>
      <c r="B300" s="38"/>
      <c r="C300" s="192"/>
      <c r="D300" s="370"/>
      <c r="E300" s="193"/>
      <c r="F300" s="192"/>
      <c r="G300" s="193"/>
      <c r="H300" s="3"/>
    </row>
    <row r="301" spans="1:8" ht="21" customHeight="1">
      <c r="A301" s="194" t="s">
        <v>102</v>
      </c>
      <c r="B301" s="173"/>
      <c r="C301" s="173"/>
      <c r="D301" s="173"/>
      <c r="E301" s="173"/>
      <c r="F301" s="173"/>
      <c r="G301" s="173"/>
      <c r="H301" s="3"/>
    </row>
    <row r="302" spans="1:8" ht="15.75">
      <c r="A302" s="7"/>
      <c r="B302" s="3"/>
      <c r="C302" s="3"/>
      <c r="D302" s="3"/>
      <c r="E302" s="103"/>
      <c r="F302" s="8"/>
      <c r="G302" s="3"/>
      <c r="H302" s="3"/>
    </row>
    <row r="303" spans="1:8" ht="15.75">
      <c r="A303" s="7"/>
      <c r="B303" s="3"/>
      <c r="C303" s="3"/>
      <c r="D303" s="3"/>
      <c r="E303" s="103"/>
      <c r="F303" s="8"/>
      <c r="G303" s="3"/>
      <c r="H303" s="3"/>
    </row>
    <row r="304" spans="1:8" ht="15.75">
      <c r="A304" s="7"/>
      <c r="B304" s="3"/>
      <c r="C304" s="3"/>
      <c r="D304" s="3"/>
      <c r="E304" s="103"/>
      <c r="F304" s="8"/>
      <c r="G304" s="3"/>
      <c r="H304" s="3"/>
    </row>
    <row r="305" spans="1:8" ht="15.75">
      <c r="A305" s="7"/>
      <c r="B305" s="3"/>
      <c r="C305" s="3"/>
      <c r="D305" s="3"/>
      <c r="E305" s="103"/>
      <c r="F305" s="8"/>
      <c r="G305" s="3"/>
      <c r="H305" s="3"/>
    </row>
    <row r="306" spans="1:8" ht="15.75">
      <c r="A306" s="7"/>
      <c r="B306" s="3"/>
      <c r="C306" s="3"/>
      <c r="D306" s="3"/>
      <c r="E306" s="103"/>
      <c r="F306" s="8"/>
      <c r="G306" s="3"/>
      <c r="H306" s="3"/>
    </row>
    <row r="307" spans="1:8" ht="17.25">
      <c r="A307" s="338" t="s">
        <v>78</v>
      </c>
      <c r="B307" s="338"/>
      <c r="C307" s="338"/>
      <c r="D307" s="338"/>
      <c r="E307" s="338"/>
      <c r="F307" s="338"/>
      <c r="G307" s="338"/>
      <c r="H307" s="3"/>
    </row>
    <row r="308" spans="1:8" ht="15.75">
      <c r="A308" s="339" t="s">
        <v>79</v>
      </c>
      <c r="B308" s="339"/>
      <c r="C308" s="339"/>
      <c r="D308" s="340" t="s">
        <v>82</v>
      </c>
      <c r="E308" s="340"/>
      <c r="F308" s="340"/>
      <c r="G308" s="340"/>
      <c r="H308" s="3"/>
    </row>
    <row r="309" spans="1:8" ht="15.75">
      <c r="A309" s="365">
        <v>2019</v>
      </c>
      <c r="B309" s="365"/>
      <c r="C309" s="365"/>
      <c r="D309" s="173">
        <v>1.96</v>
      </c>
      <c r="E309" s="173"/>
      <c r="F309" s="173"/>
      <c r="G309" s="173"/>
      <c r="H309" s="3"/>
    </row>
    <row r="310" spans="1:8" ht="15.75">
      <c r="A310" s="365">
        <v>2020</v>
      </c>
      <c r="B310" s="365"/>
      <c r="C310" s="365"/>
      <c r="D310" s="173">
        <v>2.34</v>
      </c>
      <c r="E310" s="173"/>
      <c r="F310" s="173"/>
      <c r="G310" s="173"/>
      <c r="H310" s="3"/>
    </row>
    <row r="311" spans="1:8" ht="15.75">
      <c r="A311" s="365">
        <v>2021</v>
      </c>
      <c r="B311" s="365"/>
      <c r="C311" s="365"/>
      <c r="D311" s="173">
        <v>2.5099999999999998</v>
      </c>
      <c r="E311" s="173"/>
      <c r="F311" s="173"/>
      <c r="G311" s="173"/>
      <c r="H311" s="3"/>
    </row>
    <row r="312" spans="1:8" ht="24.75" customHeight="1">
      <c r="A312" s="194" t="s">
        <v>102</v>
      </c>
      <c r="B312" s="173"/>
      <c r="C312" s="173"/>
      <c r="D312" s="173"/>
      <c r="E312" s="173"/>
      <c r="F312" s="173"/>
      <c r="G312" s="173"/>
      <c r="H312" s="3"/>
    </row>
    <row r="313" spans="1:8" ht="15.75">
      <c r="A313" s="7"/>
      <c r="B313" s="3"/>
      <c r="C313" s="3"/>
      <c r="D313" s="3"/>
      <c r="E313" s="103"/>
      <c r="F313" s="8"/>
      <c r="G313" s="3"/>
      <c r="H313" s="3"/>
    </row>
    <row r="314" spans="1:8" ht="18.75">
      <c r="A314" s="335" t="s">
        <v>99</v>
      </c>
      <c r="B314" s="336"/>
      <c r="C314" s="336"/>
      <c r="D314" s="336"/>
      <c r="E314" s="336"/>
      <c r="F314" s="336"/>
      <c r="G314" s="337"/>
      <c r="H314" s="3"/>
    </row>
    <row r="315" spans="1:8" ht="15.75" customHeight="1">
      <c r="A315" s="178" t="s">
        <v>327</v>
      </c>
      <c r="B315" s="179"/>
      <c r="C315" s="179"/>
      <c r="D315" s="179"/>
      <c r="E315" s="179"/>
      <c r="F315" s="179"/>
      <c r="G315" s="180"/>
      <c r="H315" s="3"/>
    </row>
    <row r="316" spans="1:8" ht="15.75">
      <c r="A316" s="181"/>
      <c r="B316" s="182"/>
      <c r="C316" s="182"/>
      <c r="D316" s="182"/>
      <c r="E316" s="182"/>
      <c r="F316" s="182"/>
      <c r="G316" s="183"/>
      <c r="H316" s="3"/>
    </row>
    <row r="317" spans="1:8" ht="15.75">
      <c r="A317" s="181"/>
      <c r="B317" s="182"/>
      <c r="C317" s="182"/>
      <c r="D317" s="182"/>
      <c r="E317" s="182"/>
      <c r="F317" s="182"/>
      <c r="G317" s="183"/>
      <c r="H317" s="3"/>
    </row>
    <row r="318" spans="1:8" ht="15.75">
      <c r="A318" s="181"/>
      <c r="B318" s="182"/>
      <c r="C318" s="182"/>
      <c r="D318" s="182"/>
      <c r="E318" s="182"/>
      <c r="F318" s="182"/>
      <c r="G318" s="183"/>
      <c r="H318" s="3"/>
    </row>
    <row r="319" spans="1:8" ht="15.75">
      <c r="A319" s="181"/>
      <c r="B319" s="182"/>
      <c r="C319" s="182"/>
      <c r="D319" s="182"/>
      <c r="E319" s="182"/>
      <c r="F319" s="182"/>
      <c r="G319" s="183"/>
      <c r="H319" s="3"/>
    </row>
    <row r="320" spans="1:8" ht="15.75">
      <c r="A320" s="181"/>
      <c r="B320" s="182"/>
      <c r="C320" s="182"/>
      <c r="D320" s="182"/>
      <c r="E320" s="182"/>
      <c r="F320" s="182"/>
      <c r="G320" s="183"/>
      <c r="H320" s="3"/>
    </row>
    <row r="321" spans="1:8" ht="15.75">
      <c r="A321" s="181"/>
      <c r="B321" s="182"/>
      <c r="C321" s="182"/>
      <c r="D321" s="182"/>
      <c r="E321" s="182"/>
      <c r="F321" s="182"/>
      <c r="G321" s="183"/>
      <c r="H321" s="3"/>
    </row>
    <row r="322" spans="1:8" ht="23.25" customHeight="1">
      <c r="A322" s="181"/>
      <c r="B322" s="182"/>
      <c r="C322" s="182"/>
      <c r="D322" s="182"/>
      <c r="E322" s="182"/>
      <c r="F322" s="182"/>
      <c r="G322" s="183"/>
      <c r="H322" s="3"/>
    </row>
    <row r="323" spans="1:8" ht="41.25" customHeight="1">
      <c r="A323" s="181"/>
      <c r="B323" s="182"/>
      <c r="C323" s="182"/>
      <c r="D323" s="182"/>
      <c r="E323" s="182"/>
      <c r="F323" s="182"/>
      <c r="G323" s="183"/>
      <c r="H323" s="3"/>
    </row>
    <row r="324" spans="1:8" ht="39.75" customHeight="1">
      <c r="A324" s="181"/>
      <c r="B324" s="182"/>
      <c r="C324" s="182"/>
      <c r="D324" s="182"/>
      <c r="E324" s="182"/>
      <c r="F324" s="182"/>
      <c r="G324" s="183"/>
    </row>
    <row r="325" spans="1:8" ht="30.75" customHeight="1">
      <c r="A325" s="181"/>
      <c r="B325" s="182"/>
      <c r="C325" s="182"/>
      <c r="D325" s="182"/>
      <c r="E325" s="182"/>
      <c r="F325" s="182"/>
      <c r="G325" s="183"/>
    </row>
    <row r="326" spans="1:8" ht="36.75" customHeight="1">
      <c r="A326" s="181"/>
      <c r="B326" s="182"/>
      <c r="C326" s="182"/>
      <c r="D326" s="182"/>
      <c r="E326" s="182"/>
      <c r="F326" s="182"/>
      <c r="G326" s="183"/>
    </row>
    <row r="327" spans="1:8" ht="36.75" customHeight="1">
      <c r="A327" s="184"/>
      <c r="B327" s="185"/>
      <c r="C327" s="185"/>
      <c r="D327" s="185"/>
      <c r="E327" s="185"/>
      <c r="F327" s="185"/>
      <c r="G327" s="186"/>
    </row>
  </sheetData>
  <mergeCells count="255">
    <mergeCell ref="B59:D59"/>
    <mergeCell ref="B60:D60"/>
    <mergeCell ref="B61:D61"/>
    <mergeCell ref="B62:D62"/>
    <mergeCell ref="B63:D63"/>
    <mergeCell ref="B64:D64"/>
    <mergeCell ref="E59:G59"/>
    <mergeCell ref="E60:G60"/>
    <mergeCell ref="E61:G61"/>
    <mergeCell ref="E62:G62"/>
    <mergeCell ref="E63:G63"/>
    <mergeCell ref="E64:G64"/>
    <mergeCell ref="A312:G312"/>
    <mergeCell ref="A55:G55"/>
    <mergeCell ref="A78:G78"/>
    <mergeCell ref="A270:G270"/>
    <mergeCell ref="A278:G278"/>
    <mergeCell ref="A286:G286"/>
    <mergeCell ref="A295:G295"/>
    <mergeCell ref="A301:G301"/>
    <mergeCell ref="A233:G233"/>
    <mergeCell ref="A247:G247"/>
    <mergeCell ref="A253:G253"/>
    <mergeCell ref="A260:G260"/>
    <mergeCell ref="D308:G308"/>
    <mergeCell ref="C299:E299"/>
    <mergeCell ref="C300:E300"/>
    <mergeCell ref="F300:G300"/>
    <mergeCell ref="A296:G296"/>
    <mergeCell ref="C252:E252"/>
    <mergeCell ref="F289:G289"/>
    <mergeCell ref="C290:E290"/>
    <mergeCell ref="C285:E285"/>
    <mergeCell ref="F285:G285"/>
    <mergeCell ref="A307:G307"/>
    <mergeCell ref="F297:G297"/>
    <mergeCell ref="A314:G314"/>
    <mergeCell ref="A31:D31"/>
    <mergeCell ref="A32:D32"/>
    <mergeCell ref="A33:D33"/>
    <mergeCell ref="A34:D34"/>
    <mergeCell ref="E31:G31"/>
    <mergeCell ref="E32:G32"/>
    <mergeCell ref="E33:G33"/>
    <mergeCell ref="E34:G34"/>
    <mergeCell ref="A82:G82"/>
    <mergeCell ref="A95:G95"/>
    <mergeCell ref="A155:G155"/>
    <mergeCell ref="A224:G224"/>
    <mergeCell ref="A158:G158"/>
    <mergeCell ref="A309:C309"/>
    <mergeCell ref="A310:C310"/>
    <mergeCell ref="A311:C311"/>
    <mergeCell ref="D309:G309"/>
    <mergeCell ref="D310:G310"/>
    <mergeCell ref="D311:G311"/>
    <mergeCell ref="A288:G288"/>
    <mergeCell ref="C289:E289"/>
    <mergeCell ref="G74:G77"/>
    <mergeCell ref="A308:C308"/>
    <mergeCell ref="C298:E298"/>
    <mergeCell ref="A281:G281"/>
    <mergeCell ref="C282:E282"/>
    <mergeCell ref="F282:G282"/>
    <mergeCell ref="C283:E283"/>
    <mergeCell ref="F283:G283"/>
    <mergeCell ref="C284:E284"/>
    <mergeCell ref="F284:G284"/>
    <mergeCell ref="F292:G292"/>
    <mergeCell ref="F293:G293"/>
    <mergeCell ref="F294:G294"/>
    <mergeCell ref="F298:G299"/>
    <mergeCell ref="C297:E297"/>
    <mergeCell ref="C275:E275"/>
    <mergeCell ref="F275:G275"/>
    <mergeCell ref="C276:E276"/>
    <mergeCell ref="F276:G276"/>
    <mergeCell ref="C277:E277"/>
    <mergeCell ref="F277:G277"/>
    <mergeCell ref="C274:E274"/>
    <mergeCell ref="F274:G274"/>
    <mergeCell ref="C267:E267"/>
    <mergeCell ref="C268:E268"/>
    <mergeCell ref="C269:E269"/>
    <mergeCell ref="F267:G267"/>
    <mergeCell ref="F268:G268"/>
    <mergeCell ref="F269:G269"/>
    <mergeCell ref="A262:G262"/>
    <mergeCell ref="A264:G264"/>
    <mergeCell ref="A265:G265"/>
    <mergeCell ref="C266:E266"/>
    <mergeCell ref="F266:G266"/>
    <mergeCell ref="F259:G259"/>
    <mergeCell ref="A272:G272"/>
    <mergeCell ref="C273:E273"/>
    <mergeCell ref="F273:G273"/>
    <mergeCell ref="C257:D257"/>
    <mergeCell ref="C258:D258"/>
    <mergeCell ref="C259:D259"/>
    <mergeCell ref="A255:G255"/>
    <mergeCell ref="C256:D256"/>
    <mergeCell ref="F256:G256"/>
    <mergeCell ref="F257:G257"/>
    <mergeCell ref="F258:G258"/>
    <mergeCell ref="A252:B252"/>
    <mergeCell ref="A249:G249"/>
    <mergeCell ref="A250:B250"/>
    <mergeCell ref="D250:E250"/>
    <mergeCell ref="A251:B251"/>
    <mergeCell ref="D251:E251"/>
    <mergeCell ref="C244:D244"/>
    <mergeCell ref="C245:D245"/>
    <mergeCell ref="C246:D246"/>
    <mergeCell ref="E241:F241"/>
    <mergeCell ref="E242:F242"/>
    <mergeCell ref="E243:F243"/>
    <mergeCell ref="E244:F244"/>
    <mergeCell ref="E245:F245"/>
    <mergeCell ref="E246:F246"/>
    <mergeCell ref="A237:G237"/>
    <mergeCell ref="A238:G238"/>
    <mergeCell ref="C239:D239"/>
    <mergeCell ref="E239:F239"/>
    <mergeCell ref="C240:D240"/>
    <mergeCell ref="E240:F240"/>
    <mergeCell ref="C241:D241"/>
    <mergeCell ref="C242:D242"/>
    <mergeCell ref="C243:D243"/>
    <mergeCell ref="D228:F228"/>
    <mergeCell ref="D229:F229"/>
    <mergeCell ref="D232:F232"/>
    <mergeCell ref="D230:F230"/>
    <mergeCell ref="D231:F231"/>
    <mergeCell ref="A89:G89"/>
    <mergeCell ref="A91:G91"/>
    <mergeCell ref="A103:G103"/>
    <mergeCell ref="G229:G232"/>
    <mergeCell ref="B139:B143"/>
    <mergeCell ref="A144:A146"/>
    <mergeCell ref="B144:B146"/>
    <mergeCell ref="B148:B149"/>
    <mergeCell ref="A148:A149"/>
    <mergeCell ref="B150:B151"/>
    <mergeCell ref="A150:A151"/>
    <mergeCell ref="B153:B154"/>
    <mergeCell ref="A153:A154"/>
    <mergeCell ref="A87:B87"/>
    <mergeCell ref="A88:B88"/>
    <mergeCell ref="A85:G85"/>
    <mergeCell ref="A79:G79"/>
    <mergeCell ref="A86:B86"/>
    <mergeCell ref="F86:G86"/>
    <mergeCell ref="F87:G87"/>
    <mergeCell ref="C88:E88"/>
    <mergeCell ref="A227:G227"/>
    <mergeCell ref="A106:A107"/>
    <mergeCell ref="B106:B107"/>
    <mergeCell ref="C110:F110"/>
    <mergeCell ref="C111:F111"/>
    <mergeCell ref="B113:B116"/>
    <mergeCell ref="A113:A116"/>
    <mergeCell ref="B117:B118"/>
    <mergeCell ref="A117:A118"/>
    <mergeCell ref="B119:B126"/>
    <mergeCell ref="A119:A126"/>
    <mergeCell ref="B127:B131"/>
    <mergeCell ref="A127:A131"/>
    <mergeCell ref="A139:A143"/>
    <mergeCell ref="C75:D75"/>
    <mergeCell ref="C76:D76"/>
    <mergeCell ref="C74:D74"/>
    <mergeCell ref="C77:D77"/>
    <mergeCell ref="F88:G88"/>
    <mergeCell ref="A47:G47"/>
    <mergeCell ref="B42:C42"/>
    <mergeCell ref="A36:G36"/>
    <mergeCell ref="A37:G37"/>
    <mergeCell ref="A38:G38"/>
    <mergeCell ref="A39:G39"/>
    <mergeCell ref="A49:G49"/>
    <mergeCell ref="A50:G50"/>
    <mergeCell ref="B51:D51"/>
    <mergeCell ref="E51:G51"/>
    <mergeCell ref="E65:G65"/>
    <mergeCell ref="E66:G66"/>
    <mergeCell ref="E52:G52"/>
    <mergeCell ref="E53:G53"/>
    <mergeCell ref="E54:G54"/>
    <mergeCell ref="B54:D54"/>
    <mergeCell ref="B52:D52"/>
    <mergeCell ref="B53:D53"/>
    <mergeCell ref="B58:D58"/>
    <mergeCell ref="B29:C29"/>
    <mergeCell ref="B30:C30"/>
    <mergeCell ref="F30:G30"/>
    <mergeCell ref="F28:G28"/>
    <mergeCell ref="F29:G29"/>
    <mergeCell ref="A40:G40"/>
    <mergeCell ref="D43:D46"/>
    <mergeCell ref="B43:C46"/>
    <mergeCell ref="A43:A46"/>
    <mergeCell ref="E43:F46"/>
    <mergeCell ref="G43:G46"/>
    <mergeCell ref="E41:F41"/>
    <mergeCell ref="E42:F42"/>
    <mergeCell ref="D28:E28"/>
    <mergeCell ref="D29:E29"/>
    <mergeCell ref="D30:E30"/>
    <mergeCell ref="B41:C41"/>
    <mergeCell ref="A4:G5"/>
    <mergeCell ref="A6:G6"/>
    <mergeCell ref="A9:G9"/>
    <mergeCell ref="A12:G12"/>
    <mergeCell ref="A20:G20"/>
    <mergeCell ref="A21:G21"/>
    <mergeCell ref="F25:G25"/>
    <mergeCell ref="F26:G26"/>
    <mergeCell ref="F27:G27"/>
    <mergeCell ref="D25:E25"/>
    <mergeCell ref="D26:E26"/>
    <mergeCell ref="D27:E27"/>
    <mergeCell ref="A13:G18"/>
    <mergeCell ref="B23:C23"/>
    <mergeCell ref="D23:E23"/>
    <mergeCell ref="F23:G23"/>
    <mergeCell ref="B24:C24"/>
    <mergeCell ref="D24:E24"/>
    <mergeCell ref="F24:G24"/>
    <mergeCell ref="B25:C25"/>
    <mergeCell ref="B26:C26"/>
    <mergeCell ref="B27:C27"/>
    <mergeCell ref="E58:G58"/>
    <mergeCell ref="A57:G57"/>
    <mergeCell ref="A10:G10"/>
    <mergeCell ref="A315:G327"/>
    <mergeCell ref="G160:G223"/>
    <mergeCell ref="C291:E291"/>
    <mergeCell ref="C292:E292"/>
    <mergeCell ref="C293:E293"/>
    <mergeCell ref="C294:E294"/>
    <mergeCell ref="E75:F75"/>
    <mergeCell ref="E76:F76"/>
    <mergeCell ref="E74:F74"/>
    <mergeCell ref="E77:F77"/>
    <mergeCell ref="B66:D66"/>
    <mergeCell ref="B67:D67"/>
    <mergeCell ref="E67:G67"/>
    <mergeCell ref="A72:G72"/>
    <mergeCell ref="C73:D73"/>
    <mergeCell ref="E73:F73"/>
    <mergeCell ref="B65:D65"/>
    <mergeCell ref="A68:G68"/>
    <mergeCell ref="F290:G290"/>
    <mergeCell ref="F291:G291"/>
    <mergeCell ref="B28:C28"/>
  </mergeCells>
  <phoneticPr fontId="19" type="noConversion"/>
  <hyperlinks>
    <hyperlink ref="G160" r:id="rId1"/>
    <hyperlink ref="G241" r:id="rId2"/>
    <hyperlink ref="G242" r:id="rId3"/>
    <hyperlink ref="G243" r:id="rId4"/>
    <hyperlink ref="G244" r:id="rId5"/>
    <hyperlink ref="G245" r:id="rId6"/>
    <hyperlink ref="G229" r:id="rId7"/>
    <hyperlink ref="G43" r:id="rId8" display="https://www.sen.gov.py/application/files/5215/9469/1476/SEN-Manual_RCC.pdf"/>
    <hyperlink ref="A38" r:id="rId9"/>
    <hyperlink ref="A40" r:id="rId10"/>
    <hyperlink ref="E52" r:id="rId11"/>
    <hyperlink ref="G74" r:id="rId12" location="!/buscar_informacion#busqueda"/>
    <hyperlink ref="E65" r:id="rId13"/>
    <hyperlink ref="F298" r:id="rId14"/>
    <hyperlink ref="F267" r:id="rId15"/>
    <hyperlink ref="F268" r:id="rId16"/>
    <hyperlink ref="E66" r:id="rId17"/>
    <hyperlink ref="G94" r:id="rId18"/>
    <hyperlink ref="E59" r:id="rId19"/>
    <hyperlink ref="E60" r:id="rId20"/>
    <hyperlink ref="E61" r:id="rId21"/>
    <hyperlink ref="E62" r:id="rId22"/>
    <hyperlink ref="E63" r:id="rId23"/>
    <hyperlink ref="E64" r:id="rId24"/>
    <hyperlink ref="G81" r:id="rId25"/>
  </hyperlinks>
  <pageMargins left="0.23622047244094491" right="0.23622047244094491" top="0.74803149606299213" bottom="0.74803149606299213" header="0.31496062992125984" footer="0.31496062992125984"/>
  <pageSetup paperSize="9" scale="85" orientation="landscape" r:id="rId26"/>
  <headerFooter>
    <oddFooter>Página &amp;P</oddFooter>
  </headerFooter>
  <drawing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Informatica</cp:lastModifiedBy>
  <cp:lastPrinted>2022-10-11T10:37:33Z</cp:lastPrinted>
  <dcterms:created xsi:type="dcterms:W3CDTF">2020-06-23T19:35:00Z</dcterms:created>
  <dcterms:modified xsi:type="dcterms:W3CDTF">2022-10-11T11:24:30Z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