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05" windowWidth="20730" windowHeight="9675"/>
  </bookViews>
  <sheets>
    <sheet name="Hoja1" sheetId="1" r:id="rId1"/>
  </sheets>
  <definedNames>
    <definedName name="_xlnm.Print_Area" localSheetId="0">Hoja1!$A$1:$H$422</definedName>
  </definedNames>
  <calcPr calcId="145621"/>
</workbook>
</file>

<file path=xl/calcChain.xml><?xml version="1.0" encoding="utf-8"?>
<calcChain xmlns="http://schemas.openxmlformats.org/spreadsheetml/2006/main">
  <c r="E201" i="1" l="1"/>
  <c r="E189" i="1"/>
  <c r="E186" i="1"/>
  <c r="E185" i="1"/>
  <c r="E184" i="1"/>
  <c r="E183" i="1"/>
  <c r="E182" i="1"/>
  <c r="E181" i="1"/>
  <c r="E180" i="1"/>
  <c r="E178" i="1"/>
  <c r="E174" i="1"/>
  <c r="E173" i="1"/>
  <c r="E171" i="1"/>
  <c r="E170" i="1"/>
  <c r="E169" i="1"/>
  <c r="E153" i="1"/>
  <c r="E152" i="1"/>
  <c r="E151" i="1"/>
  <c r="E150" i="1"/>
  <c r="E149" i="1"/>
  <c r="E148" i="1"/>
  <c r="E147" i="1"/>
  <c r="E146" i="1"/>
  <c r="E145" i="1"/>
  <c r="E144" i="1"/>
  <c r="C369" i="1" l="1"/>
  <c r="F307" i="1"/>
  <c r="F278" i="1"/>
  <c r="E278" i="1"/>
  <c r="D278" i="1"/>
  <c r="E307" i="1" l="1"/>
  <c r="D307" i="1"/>
</calcChain>
</file>

<file path=xl/sharedStrings.xml><?xml version="1.0" encoding="utf-8"?>
<sst xmlns="http://schemas.openxmlformats.org/spreadsheetml/2006/main" count="590" uniqueCount="388">
  <si>
    <t>1- PRESENTACIÓN</t>
  </si>
  <si>
    <r>
      <t xml:space="preserve">Institución: </t>
    </r>
    <r>
      <rPr>
        <sz val="11"/>
        <color theme="1"/>
        <rFont val="Calibri"/>
        <family val="2"/>
        <scheme val="minor"/>
      </rPr>
      <t>SECRETARIA DE EMERGENCIA NACIONAL</t>
    </r>
  </si>
  <si>
    <t>Qué es la institución</t>
  </si>
  <si>
    <t>La Secretaria de Emergencia Nacional es una Secretaria dependiente de la Presidencia de la Republica, creada por la Ley 2615/05  y que tiene  por objeto primordial prevenir y  contrarrestar los efectos de las emergencias y  los desastres originados por los agentes de la naturaleza o de cualquier otro origen, como asimismo promover, coordinar y orientar las actividades de las instituciones públicas, departamentales, municipales y privadas destinadas a la prevención, mitigación, respuesta, rehabilitación y reconstrucción de las comunidades afectadas por situaciones de emergencia o desastre.</t>
  </si>
  <si>
    <t>2-Presentación del CRCC.</t>
  </si>
  <si>
    <t>Nro.</t>
  </si>
  <si>
    <t>Dependencia</t>
  </si>
  <si>
    <t>Responsable</t>
  </si>
  <si>
    <t>Cargo que Ocupa</t>
  </si>
  <si>
    <t>evidencia (link)</t>
  </si>
  <si>
    <t>Gabinete</t>
  </si>
  <si>
    <t>Ing. Miguel Kurita</t>
  </si>
  <si>
    <t>Jefe de Gabinete</t>
  </si>
  <si>
    <r>
      <rPr>
        <b/>
        <sz val="11"/>
        <color theme="1"/>
        <rFont val="Calibri"/>
        <family val="2"/>
        <scheme val="minor"/>
      </rPr>
      <t xml:space="preserve">Res. SEN N° 93/2020  </t>
    </r>
    <r>
      <rPr>
        <sz val="11"/>
        <color theme="1"/>
        <rFont val="Calibri"/>
        <family val="2"/>
        <scheme val="minor"/>
      </rPr>
      <t xml:space="preserve">   </t>
    </r>
    <r>
      <rPr>
        <sz val="10"/>
        <color rgb="FF0000FF"/>
        <rFont val="Calibri"/>
        <family val="2"/>
        <scheme val="minor"/>
      </rPr>
      <t>https://www.sen.gov.py/application/files/2215/9468/6128/RSEN_93-20_CRCC.pdf</t>
    </r>
  </si>
  <si>
    <t>Secretaria General</t>
  </si>
  <si>
    <t>Abog. María del Pilar Cantero</t>
  </si>
  <si>
    <t>Secretaria General de la Institución</t>
  </si>
  <si>
    <t xml:space="preserve">Dirección General de Anticorrupción </t>
  </si>
  <si>
    <t>Abog. Raymond Crechi Della Loggia</t>
  </si>
  <si>
    <t>Director General</t>
  </si>
  <si>
    <t>Dirección General de Administración y Finanzas</t>
  </si>
  <si>
    <t>Ing. María Elena Muñoz de Jolay</t>
  </si>
  <si>
    <t>Directora General</t>
  </si>
  <si>
    <t xml:space="preserve">Dirección de Comunicaciones e Información Pública </t>
  </si>
  <si>
    <t>Sr. Aldo Saldivar</t>
  </si>
  <si>
    <t>Director</t>
  </si>
  <si>
    <t>Dirección de Auditoria Interna</t>
  </si>
  <si>
    <t>Lic. Elvira Centurión</t>
  </si>
  <si>
    <t>Directora</t>
  </si>
  <si>
    <t>Dirección de Planificación y Sistematización</t>
  </si>
  <si>
    <t>Sra. Ofelia Insaurralde</t>
  </si>
  <si>
    <t>3- Plan de Rendición de Cuentas</t>
  </si>
  <si>
    <t>3.1. Resolución de Aprobación y Anexo de Plan de Rendición de Cuentas</t>
  </si>
  <si>
    <t>RESOLUCIÓN</t>
  </si>
  <si>
    <t>https://www.sen.gov.py/application/files/9615/9492/3261/Resolucion_SEN_333_Aprobacion_Manual.pdf</t>
  </si>
  <si>
    <t>ANEXO</t>
  </si>
  <si>
    <t>https://www.sen.gov.py/application/files/5215/9469/1476/SEN-Manual_RCC.pdf</t>
  </si>
  <si>
    <t>3.2 Plan de Rendición de Cuentas.</t>
  </si>
  <si>
    <t>Priorización</t>
  </si>
  <si>
    <t>Tema / Descripción</t>
  </si>
  <si>
    <t>Vinculación POI, PEI, PND, ODS.</t>
  </si>
  <si>
    <t>Justificaciones</t>
  </si>
  <si>
    <t xml:space="preserve">Evidencia </t>
  </si>
  <si>
    <t>link de acceso</t>
  </si>
  <si>
    <t>1°</t>
  </si>
  <si>
    <t>Gestionar y reducir integramente los riesgos de desastres en el Paraguay</t>
  </si>
  <si>
    <t>Se integra en el POI, se desarrolla en el PEI, incluye puntos específicos del PND y los ODS y se orienta al cumplimiento del Marco de Sendai para la Reducción del Riesgo de Desastres, aprobado por Decreto Nº 5965/2016.</t>
  </si>
  <si>
    <t>Marco legal institucional, la Política Nacional de GRRD y el Plan Nacional de Implementación del Marco de Sendai se elaboraron en procesos participativos</t>
  </si>
  <si>
    <t>Política Nacional de Gestión y Reducción de Riesgos, Plan Estratégico Institucional, Documento del PND, ODS 1, 11, 13; Decreto de aprobación del Marco de Sendai Nº 5965/2016</t>
  </si>
  <si>
    <t>https://www.sen.gov.py/application/files/8015/9188/4586/Politica_Nacional_de_Gestion_y_Reduccion_de_Riesgos__2018.pdf   https://www.sen.gov.py/application/files/4415/9188/0160/Plan_Estrategico_Institucional_SEN_2019-2023.pdf   https://www.sen.gov.py/application/files/3115/9188/0841/Marco_de_Sendai_2015-2030_-_final_oficial.pdf  https://www.sen.gov.py/application/files/3615/9301/0324/Decreto_5965_Marco_de_Sendai.pdf</t>
  </si>
  <si>
    <t>2°</t>
  </si>
  <si>
    <t>Profesionalidad, transparencia y rendición de cuentas</t>
  </si>
  <si>
    <t>Se integra a la Misión Visión Institucionales, Política Nacional de Gestión y Reducción de Riesgos de Desastres, al Plan Estratégico Institucional, Manual de Rendición de Cuentas y transversaliza la acción institucional</t>
  </si>
  <si>
    <t>Disposiciones legales vigentes</t>
  </si>
  <si>
    <t>Documentos citados</t>
  </si>
  <si>
    <t>https://www.sen.gov.py/application/files/8015/9188/4586/Politica_Nacional_de_Gestion_y_Reduccion_de_Riesgos__2018.pdf   https://www.sen.gov.py/application/files/5215/9469/1476/SEN-Manual_RCC.pdf    https://www.sen.gov.py/application/files/4415/9188/0160/Plan_Estrategico_Institucional_SEN_2019-2023.pdf</t>
  </si>
  <si>
    <t>4-Gestión Institucional</t>
  </si>
  <si>
    <t>4.1 Nivel de Cumplimiento  de Minimo de Información Disponible - Transparencia Activa Ley 5189 /14</t>
  </si>
  <si>
    <t>Mes</t>
  </si>
  <si>
    <t>Nivel de Cumplimiento (%)</t>
  </si>
  <si>
    <t>Enlace de la SFP</t>
  </si>
  <si>
    <t>4.2 Nivel de Cumplimiento  de Minimo de Información Disponible - Transparencia Activa Ley 5282/14</t>
  </si>
  <si>
    <t>Enlace SENAC</t>
  </si>
  <si>
    <t>4.3 Nivel de Cumplimiento de Respuestas a Consultas Ciudadanas - Transparencia Pasiva Ley N° 5282/14</t>
  </si>
  <si>
    <t>Cantidad de Consultas</t>
  </si>
  <si>
    <t xml:space="preserve">Respondidos </t>
  </si>
  <si>
    <t xml:space="preserve">No Respondidos </t>
  </si>
  <si>
    <t>Enlace Ministerio de Justicia</t>
  </si>
  <si>
    <t>4.4 Proyectos y Programas Ejecutados a la fecha del Informe</t>
  </si>
  <si>
    <t>N° proyecto</t>
  </si>
  <si>
    <t>Descripción</t>
  </si>
  <si>
    <t>Objetivo</t>
  </si>
  <si>
    <t>Metas</t>
  </si>
  <si>
    <t>Población Beneficiaria</t>
  </si>
  <si>
    <t>Valor de Inversión</t>
  </si>
  <si>
    <t>Porcentaje de Ejecución</t>
  </si>
  <si>
    <t>Evidencias</t>
  </si>
  <si>
    <t>4.5 Proyectos y Programas no Ejecutados.</t>
  </si>
  <si>
    <t>N°</t>
  </si>
  <si>
    <t>Financieras</t>
  </si>
  <si>
    <t>De Gestión</t>
  </si>
  <si>
    <t>Externas</t>
  </si>
  <si>
    <t>Resultados Logrados</t>
  </si>
  <si>
    <t>Evidencia (Informe de Avance de Metas - SPR)</t>
  </si>
  <si>
    <t>Asistencia a familias afectadas por eventos que generan daños y pérdidas</t>
  </si>
  <si>
    <t>Se informa sobre lo actuado</t>
  </si>
  <si>
    <t>4.7 Contrataciones realizadas</t>
  </si>
  <si>
    <t>Proveedor Adjudicado</t>
  </si>
  <si>
    <t>Rubro</t>
  </si>
  <si>
    <t>Sub-rubros</t>
  </si>
  <si>
    <t>Presupuestado</t>
  </si>
  <si>
    <t>Ejecutado</t>
  </si>
  <si>
    <t>Saldos</t>
  </si>
  <si>
    <t>Evidencia (Enlace Ley 5189)</t>
  </si>
  <si>
    <t>4.9 Fortalecimiento Institucional</t>
  </si>
  <si>
    <t>Descripción del Fortalecimiento</t>
  </si>
  <si>
    <t>Costo de Inversión Gs.</t>
  </si>
  <si>
    <t>Descripción del Beneficio</t>
  </si>
  <si>
    <t>Evidencia (link)</t>
  </si>
  <si>
    <t>TOTAL</t>
  </si>
  <si>
    <t>5- Instancias de Participación Ciudadana</t>
  </si>
  <si>
    <t>5.1. Canales de Participación Ciudadana existentes a la fecha.</t>
  </si>
  <si>
    <t>Denominación</t>
  </si>
  <si>
    <t>Dependencia Responsable del Canal de Participación</t>
  </si>
  <si>
    <t>Evidencia (Página Web, Buzón de SQR, Etc.)</t>
  </si>
  <si>
    <t>PORTAL</t>
  </si>
  <si>
    <t>Consulta o Sugerencias a través del portal</t>
  </si>
  <si>
    <t>mesa de entrada</t>
  </si>
  <si>
    <t>https://www.sen.gov.py/index.php/contacto/reporte-o-sugerencias</t>
  </si>
  <si>
    <t>REDES SOCIALES</t>
  </si>
  <si>
    <t>Facebook oficial</t>
  </si>
  <si>
    <t>Direccion de Prensa</t>
  </si>
  <si>
    <t>https://es-la.facebook.com/SecretariadeEmergenciaNacionalParaguay/</t>
  </si>
  <si>
    <t>Twitter oficial</t>
  </si>
  <si>
    <t>https://twitter.com/senparaguay</t>
  </si>
  <si>
    <t>Instagram oficial</t>
  </si>
  <si>
    <t>CORREO INSTITUCIONAL</t>
  </si>
  <si>
    <t>Denuncias a través del portal</t>
  </si>
  <si>
    <t>Dirección de Anticorrupción</t>
  </si>
  <si>
    <t>https://www.sen.gov.py/index.php/transparencia/denuncias</t>
  </si>
  <si>
    <t>Solicitud de Información Pública</t>
  </si>
  <si>
    <t>Dirección de Información Pública</t>
  </si>
  <si>
    <t>https://www.sen.gov.py/index.php/transparencia/informacion-publica</t>
  </si>
  <si>
    <t>TELEFAX</t>
  </si>
  <si>
    <t>Telefax linea baja ofical</t>
  </si>
  <si>
    <t>Recepción</t>
  </si>
  <si>
    <t>5.2. Aportes y Mejoras resultantes de la Participación Ciudadana</t>
  </si>
  <si>
    <t>Propuesta de Mejora</t>
  </si>
  <si>
    <t>Canal Utilizado</t>
  </si>
  <si>
    <t>Acción o Medida tomada por OEE</t>
  </si>
  <si>
    <t>Evidencia</t>
  </si>
  <si>
    <t>Observaciones</t>
  </si>
  <si>
    <t>NO SE REGISTRAN PROPUESTAS DE MEJORAS RESULTANTES DE LA PARTICIPACIÓN CIUDADANA A LA FECHA</t>
  </si>
  <si>
    <t>5.3 Gestión de denuncias de corrupción</t>
  </si>
  <si>
    <t>Ticket Numero</t>
  </si>
  <si>
    <t>Fecha Ingreso</t>
  </si>
  <si>
    <t>Estado</t>
  </si>
  <si>
    <t>6- Control Interno y Externo</t>
  </si>
  <si>
    <t>Informes de Auditorias Internas y Auditorías Externas en el Trimestre</t>
  </si>
  <si>
    <t>6.1- Auditorias Financieras</t>
  </si>
  <si>
    <t>Nro. de Informe</t>
  </si>
  <si>
    <t>Evidencia (Enlace Ley 5282/14)</t>
  </si>
  <si>
    <t>6.2-Auditorias de Gestión</t>
  </si>
  <si>
    <t>RENDICIÓN DE CUENTAS AL CIUDADANO</t>
  </si>
  <si>
    <t>Carga en el Sistema de Planificación por Resultados (SPR) de la Secretaria Técnica de Planificación (STP)</t>
  </si>
  <si>
    <t>4.8 Ejecución Financiera</t>
  </si>
  <si>
    <t>https://app.powerbi.com/view?r=eyJrIjoiMmJlYjg1YzgtMmQ3Mi00YzVkLWJkOTQtOTE3ZTZkNzVhYTAzIiwidCI6Ijk2ZDUwYjY5LTE5MGQtNDkxYy1hM2U1LWExYWRlYmMxYTg3NSJ9</t>
  </si>
  <si>
    <t>Pendiente</t>
  </si>
  <si>
    <t>No se registran denuncias</t>
  </si>
  <si>
    <t>Gestionar y reducir los riesgos de desastres en el país, a través de políticas con actores, sectores y participación, apoyados en conocimientos y tecnología.</t>
  </si>
  <si>
    <t>Asistencia a las ollas populares organizadas por la pandemia de Covid-19</t>
  </si>
  <si>
    <t>https://www.sen.gov.py/index.php/acciones</t>
  </si>
  <si>
    <t>Asistencia a ollas populares creadas para solventar los efectos de las medidas restrictivas para prevenir la expansión del Covid19</t>
  </si>
  <si>
    <t>Nº Solicitud</t>
  </si>
  <si>
    <t>Fecha</t>
  </si>
  <si>
    <t>Misión Institucional</t>
  </si>
  <si>
    <t>PERIODO 2021</t>
  </si>
  <si>
    <t>(021) 440-997/440-998</t>
  </si>
  <si>
    <t>4.6 Servicios o Productos Misionales en el Trimestre</t>
  </si>
  <si>
    <t>Paliar el sufrimiento humano de personas afectadas por situaciones de emergencia o desastres</t>
  </si>
  <si>
    <t>Apoyo logístico a los albergues/vacunatorios habilitados por el MSPyBS</t>
  </si>
  <si>
    <t>TODOS LOS PROGRAMAS Y PROYECTOS SE ENCUENTRAN EN EJECUCIÓN A LA FECHA</t>
  </si>
  <si>
    <t>Aún no disponible</t>
  </si>
  <si>
    <t>NIVEL DE CUMPLIMIENTO</t>
  </si>
  <si>
    <t>Sueldos</t>
  </si>
  <si>
    <t>Gastos de Representación</t>
  </si>
  <si>
    <t>Aguinaldo</t>
  </si>
  <si>
    <t>Remuneración Extraordinaria</t>
  </si>
  <si>
    <t>Subsidio Familiar</t>
  </si>
  <si>
    <t>Bonificaciones y Gratificaciones</t>
  </si>
  <si>
    <t>Gratificaciones por Servicios Especiales</t>
  </si>
  <si>
    <t>Jornales</t>
  </si>
  <si>
    <t>Honorarios</t>
  </si>
  <si>
    <t>Otros Gastos del Personal</t>
  </si>
  <si>
    <t xml:space="preserve">Energia Electrica </t>
  </si>
  <si>
    <t>Agua</t>
  </si>
  <si>
    <t>Telefonos, Telefax y otros Servicios de Telecominicaciòn</t>
  </si>
  <si>
    <t>Viaticos y Movilidad</t>
  </si>
  <si>
    <t>Mantenimiento y Reparacion Menores de Edificios y Locales</t>
  </si>
  <si>
    <t>Mantenimiento y Reparacion Menores de Maquinarias, Equipos y Muebles de Oficinas</t>
  </si>
  <si>
    <t>Mantenimiento y Reparacion Menores de Equipos de Transporte</t>
  </si>
  <si>
    <t>Servicio de Limpieza,Aseo y Fumigacion</t>
  </si>
  <si>
    <t>Alquiler de Edificios y Locales</t>
  </si>
  <si>
    <t xml:space="preserve">Imprenta, Publicaciones y Reproducciones </t>
  </si>
  <si>
    <t>Servicios Bancarios</t>
  </si>
  <si>
    <t>Primas y Gastos de Seguros</t>
  </si>
  <si>
    <t>Publicidad y Propaganda</t>
  </si>
  <si>
    <t>Servicios de Comunicaciones</t>
  </si>
  <si>
    <t>Servicios Tecnicos y Profecionales Varios</t>
  </si>
  <si>
    <t>Prendas de Vestir</t>
  </si>
  <si>
    <t>Confecciones Textiles</t>
  </si>
  <si>
    <t>Calzados</t>
  </si>
  <si>
    <t>Papel de Escritorio y Carton</t>
  </si>
  <si>
    <t>Productos de Artes Graficas</t>
  </si>
  <si>
    <t>Productos de Papel y Carton</t>
  </si>
  <si>
    <t>Libros, Revistas y Periodicos</t>
  </si>
  <si>
    <t>Elementos de Limpieza</t>
  </si>
  <si>
    <t xml:space="preserve">Utiles de Escritorio, Oficinas y Enseres </t>
  </si>
  <si>
    <t>Utiles y Materiales Electricos</t>
  </si>
  <si>
    <t>Utensilios de Cocina y Comedor</t>
  </si>
  <si>
    <t>Repuestos y Accesorios Menores</t>
  </si>
  <si>
    <t>Compuestos Quimicos</t>
  </si>
  <si>
    <t>Tintas, Pinturas y Colorantes</t>
  </si>
  <si>
    <t>Utiles y Materiales Medicos - Quirurgicos y de laboratorios</t>
  </si>
  <si>
    <t>Cubiertas y Camaras de aire</t>
  </si>
  <si>
    <t>Herramientas Menores</t>
  </si>
  <si>
    <t>Prodctos o Insumos No Metalicos</t>
  </si>
  <si>
    <t>Bienes de Consumos Varios</t>
  </si>
  <si>
    <t>Equipos Educativos y Recreacionales</t>
  </si>
  <si>
    <t>Equipos de Comunicaciones y Señalamientos</t>
  </si>
  <si>
    <t>Adq. De Muebles y Enseres</t>
  </si>
  <si>
    <t>Adq. De Equipos de Computacion</t>
  </si>
  <si>
    <t>AP.A ENTID.C/ FINES SOCIALES O EMERGENCIA (FONE)</t>
  </si>
  <si>
    <t>AP.A ENTID.C/ FINES SOCIALES O EMERGENCIA (FONE) FF10</t>
  </si>
  <si>
    <t>AP.A ENTID.C/ FINES SOCIALES O EMERGENCIA (FONE) FF30 - 817 (Bomberos)</t>
  </si>
  <si>
    <t>AP.A ENTID.C/ FINES SOCIALES O EMERGENCIA (FONE) FF30 - 817 (Salud)</t>
  </si>
  <si>
    <t>BECAS</t>
  </si>
  <si>
    <t xml:space="preserve">SUBSIDIOS Y ASIST.SOCIAL A PERS.Y FLIAS </t>
  </si>
  <si>
    <t>PAGO IMP, TASAS, GTOS JUDIC. Y OTROS</t>
  </si>
  <si>
    <t>Combustibles</t>
  </si>
  <si>
    <t>Pasajes</t>
  </si>
  <si>
    <t>AP.A ENTID.C/ FINES SOCIALES O EMERGENCIA (FONE) FF10 OF 817</t>
  </si>
  <si>
    <t>PROYECTO: 1 SUBSIDIO PARA BONOS ALIMENTICIOS A FAMILIAS</t>
  </si>
  <si>
    <t xml:space="preserve">PASAJES Y VIATICOS </t>
  </si>
  <si>
    <t>AP.A ENTID.C/ FINES SOCIALES O EMERGENCIA (FONE) FF30 OF 817</t>
  </si>
  <si>
    <t>PROYECTO: 3 ASISTENCIA A ALBERGUES PARA MITIGACIÓN DE COVID-19</t>
  </si>
  <si>
    <t>PROYECTO: 5 SUBSIDIO PARA POBLADORES VULNERABLES- ALTO PARANÁ</t>
  </si>
  <si>
    <t>AP.A ENTID.C/ FINES SOCIALES O EMERGENCIA (FONE) FF20 OF 401</t>
  </si>
  <si>
    <t>PROYECTO: 6 ADQUISICIÒN DE INSUMOS ALIMENTICIOS PARA OLLA POPULAR.-</t>
  </si>
  <si>
    <t>AP.A ENTID.C/ FINES SOCIALES O EMERGENCIA (FONE) FF20 OF 817</t>
  </si>
  <si>
    <t>https://sen.gov.py/index.php/transparencia/5189/detalles/view_express_entity/5</t>
  </si>
  <si>
    <t>Debido a  la Pandemia COVID-19, en el período, se  han realizado las siguientes acciones:</t>
  </si>
  <si>
    <t xml:space="preserve">Apoyo a los vacunatorios con esquema organizativo de atención, recursos humanos, movilidad, carpas, mobiliario,  mantenimiento para vehículos salud,  alquiler de contenedores para vacunas (-20º), alquiler de local Fomento Barrio Obrero, generadores, servicios básicos. </t>
  </si>
  <si>
    <t>7- Descripción cualitativa de logros alcanzados en el Trimestre</t>
  </si>
  <si>
    <t>ID N°</t>
  </si>
  <si>
    <t>Objeto del Gasto</t>
  </si>
  <si>
    <t>Valor a contratar</t>
  </si>
  <si>
    <r>
      <t xml:space="preserve">Periodo del informe: </t>
    </r>
    <r>
      <rPr>
        <sz val="11"/>
        <color theme="1"/>
        <rFont val="Calibri"/>
        <family val="2"/>
        <scheme val="minor"/>
      </rPr>
      <t>Cuarto Trimestre 2021.</t>
    </r>
  </si>
  <si>
    <t>INFORME Nº 4/21</t>
  </si>
  <si>
    <t>OCTUBRE</t>
  </si>
  <si>
    <t>NOVIEMBRE</t>
  </si>
  <si>
    <t>DICIEMBRE</t>
  </si>
  <si>
    <t>https://www.sfp.gov.py/sfp/archivos/documentos/Informe_Octubre_2021_8r8kvjjc.pdf</t>
  </si>
  <si>
    <t>Octubre 2021</t>
  </si>
  <si>
    <t>Noviembre 2021</t>
  </si>
  <si>
    <t>Diciembre 2021</t>
  </si>
  <si>
    <t>sin moviemiento</t>
  </si>
  <si>
    <t>https://www.sen.gov.py/index.php/transparencia/5189/detalles/view_express_entity/7</t>
  </si>
  <si>
    <t>Remuneración Adicional</t>
  </si>
  <si>
    <t>Alimentos para Personas</t>
  </si>
  <si>
    <t>Capacitación del Personal del Estado</t>
  </si>
  <si>
    <t>Servicios de Catering</t>
  </si>
  <si>
    <t>Servicios de Ceremonial</t>
  </si>
  <si>
    <t>Servicio de Seguro Médico</t>
  </si>
  <si>
    <t>AP. A ENTID. C/ FINES SOCIALES O EMERGENCIA (FONE) FF10 O.F.818 CONSOLIDACION ECONOMICA</t>
  </si>
  <si>
    <t>Equipos informáticos y componentes</t>
  </si>
  <si>
    <t>Equipos y maquinarias menores, Equipos informáticos</t>
  </si>
  <si>
    <t>https://paneldenuncias.senac.gov.py/#/</t>
  </si>
  <si>
    <t>Noviembre/21</t>
  </si>
  <si>
    <t>Octubre/21</t>
  </si>
  <si>
    <t>Diciembre/21</t>
  </si>
  <si>
    <t>Informe DAI Nº 12 Nivel 300 - Bienes de Consumo- Combustible</t>
  </si>
  <si>
    <t>Informe DAI Nº 13/2021 Caja Chica</t>
  </si>
  <si>
    <t>Informe DAI Nº 14/2021 Caja Chica</t>
  </si>
  <si>
    <t xml:space="preserve"> Rendición de Cuentas Ley 6524-2020 - setiembre/Octubre.</t>
  </si>
  <si>
    <t>https://www.sen.gov.py/application/files/5116/4200/3802/INFORME_DAI_No_12-2021.pdf</t>
  </si>
  <si>
    <t>https://www.sen.gov.py/application/files/9016/4200/3108/Informe_DAI_No_13-2021.pdf</t>
  </si>
  <si>
    <t>https://www.sen.gov.py/application/files/8016/4200/2854/INFORME_DAI_No_14-2021.pdf</t>
  </si>
  <si>
    <t>https://www.sen.gov.py/application/files/4116/4200/2667/Rendicion_de_Cuentas_de_la_Ley_6524-2020_Septiembre_-_Octubre.pdf</t>
  </si>
  <si>
    <t>OCTUBRE/2021</t>
  </si>
  <si>
    <t>NOVIEMBRE/2021</t>
  </si>
  <si>
    <t>DICIEMBRE/2021</t>
  </si>
  <si>
    <t>29.916 familias asistidas de octubre a diciembre de 2021</t>
  </si>
  <si>
    <t>Subsidio para Bonos Alimenticios para familias.*</t>
  </si>
  <si>
    <t>Apoyo para la seguridad alimentaria para el sector mayormente afectado en su economía de subsistencia.</t>
  </si>
  <si>
    <t>32.610 familias afecadas por la pandemia Covid-19 asistidas con kits de alimentos durante el 2021**</t>
  </si>
  <si>
    <t>32.610 familias afectadas por la pandemia Covid-19 asistidas con kits de alimentos durante el 2021**</t>
  </si>
  <si>
    <t xml:space="preserve"> Asistencia a Albergues para mitigación de COVID-19*</t>
  </si>
  <si>
    <t xml:space="preserve"> 6 vacunatorios/albergues***</t>
  </si>
  <si>
    <t>6 vacunatorios/albergues***</t>
  </si>
  <si>
    <t>Informe BAGP</t>
  </si>
  <si>
    <t>Subsidio para pobladores vulnerables – Alto Paraná*</t>
  </si>
  <si>
    <t>Subsidio de emergencia a los pobladores en situación de mayor vulnerabilidad</t>
  </si>
  <si>
    <t>Apoyo logístico a 6 vacunatorios/albergues***</t>
  </si>
  <si>
    <t>Adquisición de Insumos Alimenticios para Ollas Populares". Ley Nº 6603 "De apoyo y asistencia a las ollas populares organizadas en todo el territorio de la República del Paraguay durante la pandemia declarada por la Organización Mundial de la Salud a causa del COVID 19". *</t>
  </si>
  <si>
    <t xml:space="preserve">450 (promedio) ollas asistidas durante el 2021 </t>
  </si>
  <si>
    <t xml:space="preserve">* 4637/2020 “POR EL CUAL SE AUTORIZA LA UTILIZACIÓN DE SALDOS NO EJECUTADOS DE LOS FONDOS TRANSFERIDOS EN EL MARCO DE LA LEY 6524/2020”y Decreto N° 6491 “POR EL CUAL SE AUTORIZA A LA SECRETARIA DE EMERGENCIA NACIONAL, DEPENDIENTE DE LA PRESIDENCIA DE LA REPUBLICA, A UTILIZAR LOS SALDOS DE LOS FONDOS TRANSFERIDOS A LA ENTIDAD EN EL MARCO DE LA LEY N° 6524/2020”. </t>
  </si>
  <si>
    <t>**Apoyo de la población afectada en su economía de subsistencia como efecto del Covid-19,  la entrega de alimentos  se realizó sin los parámetros establecidos inicialmente en Ñangareko</t>
  </si>
  <si>
    <t>*** La SEN apoya con esquema organizativo de atención, recursos humanos, movilidad, carpas, mobiliario,  mantenimiento para vehículos salud,  alquiler de contenedores para vacunas, alquiler de local , generadores, servicios básicos, entre otros.</t>
  </si>
  <si>
    <t>El Gobierno Nacional, a través de la SEN, atendió a 46935  familias en todo el país afectadas por diversos tipos de eventos: tormentas severas, incendios, helada, bajas temperaturas, sequía.</t>
  </si>
  <si>
    <t>1.</t>
  </si>
  <si>
    <t>2.</t>
  </si>
  <si>
    <t>3.</t>
  </si>
  <si>
    <t>4.</t>
  </si>
  <si>
    <t>5.</t>
  </si>
  <si>
    <t>6.</t>
  </si>
  <si>
    <t>Servicio de TV por Cable</t>
  </si>
  <si>
    <t>Servicio de Telefonia Movil</t>
  </si>
  <si>
    <t>Serv.Mant.y Rep.de Vehiculos Varios</t>
  </si>
  <si>
    <t>Adquisicion de Accesorios Varios</t>
  </si>
  <si>
    <t>Adq.obsequios protocolares</t>
  </si>
  <si>
    <t>Servicio de Fumigacion</t>
  </si>
  <si>
    <t>Adquisicion de uniformes varios</t>
  </si>
  <si>
    <t>Adquisicion de Servilletas de Mano</t>
  </si>
  <si>
    <t>Articulos de Limpieza</t>
  </si>
  <si>
    <t>Adq. Alcohol en gel</t>
  </si>
  <si>
    <t>Adquisicion de tapabocas KN 95</t>
  </si>
  <si>
    <t>Adquisicion de protector facial</t>
  </si>
  <si>
    <t>Telecel SA</t>
  </si>
  <si>
    <t>Automotive SAIE</t>
  </si>
  <si>
    <t>Taller Integral del Automotor de Gladys Moreno</t>
  </si>
  <si>
    <t>Taller DM de Diosnel Mongelos</t>
  </si>
  <si>
    <t>Condor SACI</t>
  </si>
  <si>
    <t>Five Brothers SRL</t>
  </si>
  <si>
    <t>Grabomix de Carlos Villalba</t>
  </si>
  <si>
    <t>JD Servicios de Jorge Arguello</t>
  </si>
  <si>
    <t>Guaindupar SA</t>
  </si>
  <si>
    <t>Ao Poti SA</t>
  </si>
  <si>
    <t>Celsa Cano Frutos</t>
  </si>
  <si>
    <t>RPM Distrib. De Evelyn Kisser</t>
  </si>
  <si>
    <t>Induclor SRL</t>
  </si>
  <si>
    <t>CGSS de Carlos Sanchez</t>
  </si>
  <si>
    <t>Abuelo Juan SRL</t>
  </si>
  <si>
    <t>Base Base SA</t>
  </si>
  <si>
    <t>Trovato CISA</t>
  </si>
  <si>
    <t>Delfin Ind.Com de Norma L.de Giacomi</t>
  </si>
  <si>
    <t>Ricsofan</t>
  </si>
  <si>
    <t>Dionicio Amarilla</t>
  </si>
  <si>
    <t>En ejecucion</t>
  </si>
  <si>
    <t>Finiquitado</t>
  </si>
  <si>
    <t>Fone /2020</t>
  </si>
  <si>
    <t>Fone N°01/2020</t>
  </si>
  <si>
    <t>Fone N°05/2020</t>
  </si>
  <si>
    <t>Fone N°07/2020</t>
  </si>
  <si>
    <t>Fone N°08/2020</t>
  </si>
  <si>
    <t>Fone N°09/2020</t>
  </si>
  <si>
    <t>Fone N°12/2020</t>
  </si>
  <si>
    <t>Fone N°13/2020</t>
  </si>
  <si>
    <t>Fone N°14/2020</t>
  </si>
  <si>
    <t>Fone N°16/2020</t>
  </si>
  <si>
    <t>Fone N°18/2020</t>
  </si>
  <si>
    <t>Fone N°19/2020</t>
  </si>
  <si>
    <t>Fone N°20/2020</t>
  </si>
  <si>
    <t>Alquiler de predios varios para depositos  COE -SEN</t>
  </si>
  <si>
    <t>Adquisicion de Alimentos Tipo A y B</t>
  </si>
  <si>
    <t xml:space="preserve">Adquisicion de Alimentos </t>
  </si>
  <si>
    <t>Adquisicion de leche liquida y Chocolate en Polvo (ollas populares)</t>
  </si>
  <si>
    <t>Nelson Haedo V.</t>
  </si>
  <si>
    <t>Gical SA</t>
  </si>
  <si>
    <t>Trans Yogapo SA</t>
  </si>
  <si>
    <t>Proin SA</t>
  </si>
  <si>
    <t>Samal SRL</t>
  </si>
  <si>
    <t>Tara SA</t>
  </si>
  <si>
    <t>Marchela SA</t>
  </si>
  <si>
    <t>Tres Reyes SA</t>
  </si>
  <si>
    <t>Beltrom SA</t>
  </si>
  <si>
    <t>Grimex SA</t>
  </si>
  <si>
    <t>M&amp;F SA</t>
  </si>
  <si>
    <t>Marilia Ind. SRL</t>
  </si>
  <si>
    <t>Tack SA</t>
  </si>
  <si>
    <t>Disco SA</t>
  </si>
  <si>
    <t>A&amp;M SA</t>
  </si>
  <si>
    <t>Alberto Giles SA</t>
  </si>
  <si>
    <t>Innovali SA</t>
  </si>
  <si>
    <t>ContiParaguay SA</t>
  </si>
  <si>
    <t>Comvence SA</t>
  </si>
  <si>
    <t>El Castillo SA</t>
  </si>
  <si>
    <t xml:space="preserve">Adquisicion de Alimentos para Kit de Tipo A </t>
  </si>
  <si>
    <t>Adquisicion de Alimentos para Kit de Tipo B</t>
  </si>
  <si>
    <t>Adquisicion de Tanques Metalicos c/ capac. Para 10,000 lts</t>
  </si>
  <si>
    <t>Adquisicion de Articulos para albergues</t>
  </si>
  <si>
    <t>Adquisicion de Leche entera liquida</t>
  </si>
  <si>
    <t>Servicios de Alquiler de Camiones Varios</t>
  </si>
  <si>
    <t>Adq. De bolsas p/ kit de alimentos Tipo A y B y Bolsas p/ basura</t>
  </si>
  <si>
    <t>Adquisicion de Articulos para albergues-II Llamado</t>
  </si>
  <si>
    <t>Adquisicion de Motobombas</t>
  </si>
  <si>
    <t>Servicio de Plato Servido</t>
  </si>
  <si>
    <t>Nutrisoy de Melody Scheneider</t>
  </si>
  <si>
    <t>Alimentos y Servicios SRL</t>
  </si>
  <si>
    <t>Proin SACEI</t>
  </si>
  <si>
    <t>Alberto Giles AgroExportadora CISA</t>
  </si>
  <si>
    <t>Distrimex SA</t>
  </si>
  <si>
    <t>Engineering SA</t>
  </si>
  <si>
    <t>Salotex SRL</t>
  </si>
  <si>
    <t>JPA Logistica  de Juan Pablo  Acosta</t>
  </si>
  <si>
    <t>RoltPlast SA</t>
  </si>
  <si>
    <t>Emporio Ferreteria SRL</t>
  </si>
  <si>
    <t>Fca.Paraguaya de Sierras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</si>
</sst>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(* #,##0_);_(* \(#,##0\);_(* &quot;-&quot;??_);_(@_)"/>
    <numFmt numFmtId="165" formatCode="#,##0;[Red]#,##0"/>
    <numFmt numFmtId="166" formatCode="_ * #,##0_ ;_ * \-#,##0_ ;_ * &quot;-&quot;??_ ;_ @_ 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charset val="134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u/>
      <sz val="11"/>
      <color theme="1"/>
      <name val="Calibri"/>
      <charset val="134"/>
      <scheme val="minor"/>
    </font>
    <font>
      <u/>
      <sz val="11"/>
      <color theme="1"/>
      <name val="Calibri"/>
      <charset val="134"/>
      <scheme val="minor"/>
    </font>
    <font>
      <sz val="9"/>
      <color rgb="FF0000FF"/>
      <name val="Calibri"/>
      <family val="2"/>
      <scheme val="minor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4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sz val="10"/>
      <color rgb="FF0000FF"/>
      <name val="Calibri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charset val="134"/>
    </font>
    <font>
      <b/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charset val="134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9"/>
      <name val="Arial"/>
      <family val="2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2"/>
      <color theme="1"/>
      <name val="Calibri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u/>
      <sz val="10"/>
      <name val="Calibri"/>
      <family val="2"/>
      <scheme val="minor"/>
    </font>
    <font>
      <i/>
      <sz val="10"/>
      <name val="Arial"/>
      <family val="2"/>
    </font>
    <font>
      <sz val="8"/>
      <name val="Calibri"/>
      <family val="2"/>
      <scheme val="minor"/>
    </font>
    <font>
      <sz val="10"/>
      <color theme="1" tint="4.9989318521683403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" fillId="0" borderId="0">
      <alignment vertical="center"/>
    </xf>
  </cellStyleXfs>
  <cellXfs count="321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0" fontId="21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9" fillId="0" borderId="0" xfId="0" applyFont="1" applyFill="1" applyAlignment="1">
      <alignment vertical="center"/>
    </xf>
    <xf numFmtId="0" fontId="26" fillId="0" borderId="2" xfId="2" applyFont="1" applyBorder="1" applyAlignment="1">
      <alignment wrapText="1"/>
    </xf>
    <xf numFmtId="0" fontId="0" fillId="0" borderId="2" xfId="0" applyBorder="1" applyAlignment="1">
      <alignment vertical="center"/>
    </xf>
    <xf numFmtId="0" fontId="31" fillId="0" borderId="0" xfId="0" applyFont="1" applyAlignment="1">
      <alignment vertical="top" wrapText="1"/>
    </xf>
    <xf numFmtId="3" fontId="0" fillId="0" borderId="0" xfId="0" applyNumberFormat="1" applyAlignment="1">
      <alignment vertical="center"/>
    </xf>
    <xf numFmtId="0" fontId="27" fillId="0" borderId="0" xfId="0" applyFont="1" applyAlignment="1">
      <alignment horizontal="center" vertical="center" wrapText="1"/>
    </xf>
    <xf numFmtId="0" fontId="24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4" fillId="2" borderId="0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0" fillId="0" borderId="0" xfId="0" applyBorder="1"/>
    <xf numFmtId="0" fontId="11" fillId="0" borderId="0" xfId="0" applyFont="1" applyFill="1" applyBorder="1" applyAlignment="1">
      <alignment vertical="center"/>
    </xf>
    <xf numFmtId="0" fontId="11" fillId="0" borderId="0" xfId="0" applyFont="1" applyBorder="1"/>
    <xf numFmtId="0" fontId="34" fillId="0" borderId="2" xfId="0" applyFont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19" fillId="0" borderId="0" xfId="0" applyFont="1" applyBorder="1" applyAlignment="1">
      <alignment horizontal="left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17" fillId="0" borderId="0" xfId="2" applyFont="1" applyBorder="1" applyAlignment="1">
      <alignment vertical="center" wrapText="1"/>
    </xf>
    <xf numFmtId="0" fontId="21" fillId="2" borderId="2" xfId="0" applyFont="1" applyFill="1" applyBorder="1" applyAlignment="1">
      <alignment horizontal="center" vertical="center" wrapText="1"/>
    </xf>
    <xf numFmtId="165" fontId="30" fillId="0" borderId="2" xfId="0" applyNumberFormat="1" applyFont="1" applyBorder="1" applyAlignment="1">
      <alignment vertical="center"/>
    </xf>
    <xf numFmtId="166" fontId="0" fillId="3" borderId="2" xfId="1" applyNumberFormat="1" applyFont="1" applyFill="1" applyBorder="1" applyAlignment="1">
      <alignment vertical="center"/>
    </xf>
    <xf numFmtId="0" fontId="37" fillId="0" borderId="2" xfId="0" applyFont="1" applyBorder="1" applyAlignment="1">
      <alignment wrapText="1"/>
    </xf>
    <xf numFmtId="0" fontId="0" fillId="2" borderId="2" xfId="0" applyFont="1" applyFill="1" applyBorder="1"/>
    <xf numFmtId="0" fontId="39" fillId="2" borderId="2" xfId="0" applyFont="1" applyFill="1" applyBorder="1" applyAlignment="1">
      <alignment horizontal="left" vertical="top" wrapText="1"/>
    </xf>
    <xf numFmtId="0" fontId="0" fillId="2" borderId="2" xfId="0" applyFont="1" applyFill="1" applyBorder="1" applyAlignment="1">
      <alignment horizontal="center"/>
    </xf>
    <xf numFmtId="0" fontId="37" fillId="0" borderId="2" xfId="0" applyFont="1" applyBorder="1" applyAlignment="1">
      <alignment vertical="center" wrapText="1"/>
    </xf>
    <xf numFmtId="0" fontId="37" fillId="0" borderId="2" xfId="0" applyFont="1" applyBorder="1" applyAlignment="1">
      <alignment horizontal="left" vertical="center" wrapText="1"/>
    </xf>
    <xf numFmtId="9" fontId="37" fillId="0" borderId="2" xfId="0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3" fillId="0" borderId="2" xfId="0" quotePrefix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 wrapText="1"/>
    </xf>
    <xf numFmtId="0" fontId="0" fillId="2" borderId="2" xfId="0" applyFont="1" applyFill="1" applyBorder="1" applyAlignment="1"/>
    <xf numFmtId="14" fontId="39" fillId="2" borderId="6" xfId="0" applyNumberFormat="1" applyFont="1" applyFill="1" applyBorder="1" applyAlignment="1">
      <alignment horizontal="center" vertical="center" wrapText="1"/>
    </xf>
    <xf numFmtId="14" fontId="39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38" fillId="0" borderId="2" xfId="2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9" fontId="13" fillId="2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wrapText="1"/>
    </xf>
    <xf numFmtId="0" fontId="43" fillId="0" borderId="2" xfId="0" applyFont="1" applyBorder="1" applyAlignment="1">
      <alignment horizontal="center" vertical="center" wrapText="1"/>
    </xf>
    <xf numFmtId="9" fontId="37" fillId="0" borderId="2" xfId="0" applyNumberFormat="1" applyFont="1" applyBorder="1" applyAlignment="1">
      <alignment horizontal="center" vertical="center"/>
    </xf>
    <xf numFmtId="0" fontId="37" fillId="0" borderId="2" xfId="0" applyFont="1" applyBorder="1" applyAlignment="1">
      <alignment vertical="center"/>
    </xf>
    <xf numFmtId="0" fontId="44" fillId="0" borderId="0" xfId="0" applyFont="1"/>
    <xf numFmtId="0" fontId="0" fillId="0" borderId="2" xfId="0" applyBorder="1" applyAlignment="1">
      <alignment wrapText="1"/>
    </xf>
    <xf numFmtId="0" fontId="0" fillId="0" borderId="2" xfId="0" applyBorder="1"/>
    <xf numFmtId="14" fontId="34" fillId="2" borderId="2" xfId="0" applyNumberFormat="1" applyFont="1" applyFill="1" applyBorder="1" applyAlignment="1">
      <alignment horizontal="right" vertical="top" wrapText="1"/>
    </xf>
    <xf numFmtId="14" fontId="0" fillId="0" borderId="2" xfId="0" applyNumberForma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20" fillId="0" borderId="2" xfId="2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38" fillId="0" borderId="3" xfId="2" applyFont="1" applyBorder="1" applyAlignment="1">
      <alignment vertical="center" wrapText="1"/>
    </xf>
    <xf numFmtId="0" fontId="30" fillId="0" borderId="2" xfId="0" applyFont="1" applyBorder="1" applyAlignment="1">
      <alignment horizontal="center"/>
    </xf>
    <xf numFmtId="0" fontId="30" fillId="0" borderId="2" xfId="0" applyFont="1" applyFill="1" applyBorder="1" applyAlignment="1">
      <alignment horizontal="center"/>
    </xf>
    <xf numFmtId="0" fontId="30" fillId="3" borderId="2" xfId="0" applyFont="1" applyFill="1" applyBorder="1" applyAlignment="1">
      <alignment horizontal="center"/>
    </xf>
    <xf numFmtId="0" fontId="30" fillId="3" borderId="2" xfId="0" applyFont="1" applyFill="1" applyBorder="1" applyAlignment="1">
      <alignment horizontal="center" vertical="center"/>
    </xf>
    <xf numFmtId="0" fontId="30" fillId="0" borderId="2" xfId="0" applyFont="1" applyBorder="1" applyAlignment="1">
      <alignment wrapText="1"/>
    </xf>
    <xf numFmtId="0" fontId="30" fillId="0" borderId="2" xfId="0" applyFont="1" applyFill="1" applyBorder="1" applyAlignment="1">
      <alignment horizontal="left" wrapText="1"/>
    </xf>
    <xf numFmtId="0" fontId="30" fillId="3" borderId="2" xfId="0" applyFont="1" applyFill="1" applyBorder="1" applyAlignment="1">
      <alignment wrapText="1"/>
    </xf>
    <xf numFmtId="0" fontId="30" fillId="3" borderId="2" xfId="0" applyFont="1" applyFill="1" applyBorder="1" applyAlignment="1">
      <alignment horizontal="left" wrapText="1"/>
    </xf>
    <xf numFmtId="0" fontId="30" fillId="3" borderId="2" xfId="0" applyFont="1" applyFill="1" applyBorder="1" applyAlignment="1">
      <alignment vertical="center" wrapText="1"/>
    </xf>
    <xf numFmtId="0" fontId="30" fillId="0" borderId="2" xfId="0" applyFont="1" applyFill="1" applyBorder="1" applyAlignment="1">
      <alignment wrapText="1"/>
    </xf>
    <xf numFmtId="165" fontId="30" fillId="0" borderId="2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horizontal="center" vertical="center"/>
    </xf>
    <xf numFmtId="0" fontId="42" fillId="0" borderId="2" xfId="0" applyFont="1" applyFill="1" applyBorder="1" applyAlignment="1">
      <alignment horizontal="center" vertical="center"/>
    </xf>
    <xf numFmtId="0" fontId="42" fillId="0" borderId="5" xfId="0" applyFont="1" applyFill="1" applyBorder="1" applyAlignment="1">
      <alignment vertical="center" wrapText="1"/>
    </xf>
    <xf numFmtId="0" fontId="42" fillId="0" borderId="5" xfId="0" applyFont="1" applyFill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36" fillId="0" borderId="0" xfId="0" applyFont="1"/>
    <xf numFmtId="0" fontId="45" fillId="0" borderId="0" xfId="0" applyFont="1"/>
    <xf numFmtId="0" fontId="45" fillId="0" borderId="0" xfId="0" applyFont="1" applyAlignment="1">
      <alignment vertical="center"/>
    </xf>
    <xf numFmtId="166" fontId="45" fillId="3" borderId="2" xfId="1" applyNumberFormat="1" applyFont="1" applyFill="1" applyBorder="1" applyAlignment="1">
      <alignment vertical="center"/>
    </xf>
    <xf numFmtId="0" fontId="46" fillId="0" borderId="0" xfId="0" applyFont="1"/>
    <xf numFmtId="165" fontId="42" fillId="0" borderId="5" xfId="0" applyNumberFormat="1" applyFont="1" applyBorder="1" applyAlignment="1">
      <alignment vertical="center"/>
    </xf>
    <xf numFmtId="165" fontId="42" fillId="0" borderId="2" xfId="0" applyNumberFormat="1" applyFont="1" applyBorder="1" applyAlignment="1">
      <alignment vertical="center"/>
    </xf>
    <xf numFmtId="165" fontId="46" fillId="0" borderId="2" xfId="0" applyNumberFormat="1" applyFont="1" applyBorder="1" applyAlignment="1">
      <alignment vertical="center"/>
    </xf>
    <xf numFmtId="165" fontId="36" fillId="0" borderId="2" xfId="0" applyNumberFormat="1" applyFont="1" applyFill="1" applyBorder="1" applyAlignment="1">
      <alignment horizontal="center" vertical="center"/>
    </xf>
    <xf numFmtId="14" fontId="34" fillId="0" borderId="2" xfId="0" quotePrefix="1" applyNumberFormat="1" applyFont="1" applyBorder="1" applyAlignment="1">
      <alignment horizontal="center" vertical="center" wrapText="1"/>
    </xf>
    <xf numFmtId="0" fontId="42" fillId="0" borderId="2" xfId="0" applyFont="1" applyFill="1" applyBorder="1" applyAlignment="1">
      <alignment vertical="center" wrapText="1"/>
    </xf>
    <xf numFmtId="0" fontId="47" fillId="0" borderId="2" xfId="2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0" xfId="0" applyBorder="1" applyAlignment="1">
      <alignment wrapText="1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17" fontId="13" fillId="0" borderId="2" xfId="0" quotePrefix="1" applyNumberFormat="1" applyFont="1" applyBorder="1" applyAlignment="1">
      <alignment horizontal="center" vertical="center" wrapText="1"/>
    </xf>
    <xf numFmtId="0" fontId="13" fillId="0" borderId="2" xfId="0" quotePrefix="1" applyFont="1" applyBorder="1" applyAlignment="1">
      <alignment horizontal="center" vertical="center" wrapText="1"/>
    </xf>
    <xf numFmtId="165" fontId="30" fillId="3" borderId="2" xfId="1" applyNumberFormat="1" applyFont="1" applyFill="1" applyBorder="1" applyAlignment="1">
      <alignment vertical="center"/>
    </xf>
    <xf numFmtId="166" fontId="30" fillId="3" borderId="2" xfId="1" applyNumberFormat="1" applyFont="1" applyFill="1" applyBorder="1" applyAlignment="1">
      <alignment vertical="center"/>
    </xf>
    <xf numFmtId="166" fontId="0" fillId="0" borderId="2" xfId="1" applyNumberFormat="1" applyFont="1" applyBorder="1" applyAlignment="1">
      <alignment vertical="center"/>
    </xf>
    <xf numFmtId="166" fontId="0" fillId="0" borderId="2" xfId="1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9" fillId="0" borderId="0" xfId="0" applyFont="1" applyFill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3" fontId="0" fillId="0" borderId="0" xfId="0" applyNumberFormat="1" applyBorder="1" applyAlignment="1">
      <alignment wrapText="1"/>
    </xf>
    <xf numFmtId="164" fontId="11" fillId="0" borderId="0" xfId="1" applyNumberFormat="1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48" fillId="0" borderId="2" xfId="0" applyFont="1" applyBorder="1" applyAlignment="1">
      <alignment horizontal="center" vertical="center"/>
    </xf>
    <xf numFmtId="0" fontId="48" fillId="0" borderId="2" xfId="0" applyFont="1" applyFill="1" applyBorder="1" applyAlignment="1">
      <alignment horizontal="center" vertical="center"/>
    </xf>
    <xf numFmtId="0" fontId="48" fillId="2" borderId="2" xfId="0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/>
    </xf>
    <xf numFmtId="0" fontId="48" fillId="0" borderId="2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48" fillId="0" borderId="2" xfId="0" applyFont="1" applyFill="1" applyBorder="1" applyAlignment="1">
      <alignment wrapText="1"/>
    </xf>
    <xf numFmtId="0" fontId="48" fillId="3" borderId="2" xfId="0" applyFont="1" applyFill="1" applyBorder="1" applyAlignment="1">
      <alignment wrapText="1"/>
    </xf>
    <xf numFmtId="166" fontId="0" fillId="3" borderId="0" xfId="1" applyNumberFormat="1" applyFont="1" applyFill="1" applyBorder="1" applyAlignment="1">
      <alignment vertical="center"/>
    </xf>
    <xf numFmtId="165" fontId="30" fillId="0" borderId="2" xfId="0" applyNumberFormat="1" applyFont="1" applyFill="1" applyBorder="1" applyAlignment="1">
      <alignment horizontal="center" vertical="center" wrapText="1"/>
    </xf>
    <xf numFmtId="166" fontId="30" fillId="3" borderId="2" xfId="1" applyNumberFormat="1" applyFont="1" applyFill="1" applyBorder="1" applyAlignment="1"/>
    <xf numFmtId="166" fontId="30" fillId="0" borderId="2" xfId="1" applyNumberFormat="1" applyFont="1" applyFill="1" applyBorder="1" applyAlignment="1"/>
    <xf numFmtId="165" fontId="30" fillId="0" borderId="2" xfId="0" applyNumberFormat="1" applyFont="1" applyFill="1" applyBorder="1" applyAlignment="1">
      <alignment wrapText="1"/>
    </xf>
    <xf numFmtId="3" fontId="0" fillId="0" borderId="2" xfId="0" applyNumberForma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top" wrapText="1"/>
    </xf>
    <xf numFmtId="0" fontId="9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166" fontId="41" fillId="4" borderId="2" xfId="0" applyNumberFormat="1" applyFont="1" applyFill="1" applyBorder="1" applyAlignment="1">
      <alignment horizontal="right" vertical="center"/>
    </xf>
    <xf numFmtId="165" fontId="3" fillId="4" borderId="2" xfId="0" applyNumberFormat="1" applyFont="1" applyFill="1" applyBorder="1" applyAlignment="1">
      <alignment vertical="center"/>
    </xf>
    <xf numFmtId="0" fontId="46" fillId="4" borderId="2" xfId="0" applyFont="1" applyFill="1" applyBorder="1" applyAlignment="1">
      <alignment horizontal="center" vertical="center"/>
    </xf>
    <xf numFmtId="0" fontId="46" fillId="4" borderId="2" xfId="0" applyFont="1" applyFill="1" applyBorder="1" applyAlignment="1">
      <alignment horizontal="center" vertical="center" wrapText="1"/>
    </xf>
    <xf numFmtId="3" fontId="29" fillId="4" borderId="2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/>
    <xf numFmtId="0" fontId="24" fillId="4" borderId="2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 wrapText="1"/>
    </xf>
    <xf numFmtId="0" fontId="37" fillId="0" borderId="2" xfId="0" applyFont="1" applyBorder="1" applyAlignment="1">
      <alignment horizontal="center" vertical="center"/>
    </xf>
    <xf numFmtId="0" fontId="37" fillId="0" borderId="2" xfId="2" applyFont="1" applyBorder="1" applyAlignment="1">
      <alignment vertical="center"/>
    </xf>
    <xf numFmtId="0" fontId="37" fillId="0" borderId="0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/>
    </xf>
    <xf numFmtId="9" fontId="3" fillId="4" borderId="2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23" fillId="0" borderId="2" xfId="0" applyFont="1" applyBorder="1" applyAlignment="1"/>
    <xf numFmtId="0" fontId="19" fillId="0" borderId="0" xfId="0" applyFont="1" applyBorder="1" applyAlignment="1"/>
    <xf numFmtId="0" fontId="9" fillId="4" borderId="2" xfId="0" applyFont="1" applyFill="1" applyBorder="1" applyAlignment="1">
      <alignment vertical="center" wrapText="1"/>
    </xf>
    <xf numFmtId="0" fontId="0" fillId="0" borderId="0" xfId="0" applyBorder="1" applyAlignment="1"/>
    <xf numFmtId="3" fontId="9" fillId="4" borderId="2" xfId="0" applyNumberFormat="1" applyFont="1" applyFill="1" applyBorder="1" applyAlignment="1">
      <alignment vertical="center"/>
    </xf>
    <xf numFmtId="166" fontId="41" fillId="4" borderId="2" xfId="0" applyNumberFormat="1" applyFont="1" applyFill="1" applyBorder="1" applyAlignment="1">
      <alignment vertical="center"/>
    </xf>
    <xf numFmtId="3" fontId="46" fillId="4" borderId="2" xfId="0" applyNumberFormat="1" applyFont="1" applyFill="1" applyBorder="1" applyAlignment="1">
      <alignment vertical="center"/>
    </xf>
    <xf numFmtId="165" fontId="42" fillId="0" borderId="5" xfId="0" applyNumberFormat="1" applyFont="1" applyFill="1" applyBorder="1" applyAlignment="1">
      <alignment vertical="center" wrapText="1"/>
    </xf>
    <xf numFmtId="166" fontId="42" fillId="3" borderId="2" xfId="1" applyNumberFormat="1" applyFont="1" applyFill="1" applyBorder="1" applyAlignment="1">
      <alignment vertical="center"/>
    </xf>
    <xf numFmtId="0" fontId="11" fillId="0" borderId="0" xfId="0" applyFont="1" applyBorder="1" applyAlignment="1"/>
    <xf numFmtId="0" fontId="8" fillId="4" borderId="2" xfId="0" applyFont="1" applyFill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7" fillId="0" borderId="2" xfId="2" applyFont="1" applyBorder="1" applyAlignment="1">
      <alignment vertical="center" wrapText="1"/>
    </xf>
    <xf numFmtId="0" fontId="28" fillId="0" borderId="2" xfId="2" applyFont="1" applyBorder="1" applyAlignment="1">
      <alignment vertical="center"/>
    </xf>
    <xf numFmtId="0" fontId="23" fillId="4" borderId="2" xfId="0" applyFont="1" applyFill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24" fillId="4" borderId="2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14" fontId="34" fillId="2" borderId="2" xfId="0" applyNumberFormat="1" applyFont="1" applyFill="1" applyBorder="1" applyAlignment="1">
      <alignment horizontal="right" vertical="center" wrapText="1"/>
    </xf>
    <xf numFmtId="165" fontId="30" fillId="0" borderId="2" xfId="0" applyNumberFormat="1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9" fillId="0" borderId="17" xfId="0" applyFont="1" applyBorder="1" applyAlignment="1">
      <alignment horizontal="left" vertical="center" wrapText="1"/>
    </xf>
    <xf numFmtId="0" fontId="49" fillId="0" borderId="0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3" fillId="4" borderId="6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20" fillId="0" borderId="3" xfId="2" applyBorder="1" applyAlignment="1">
      <alignment horizontal="center" vertical="center" wrapText="1"/>
    </xf>
    <xf numFmtId="0" fontId="45" fillId="0" borderId="4" xfId="0" applyFont="1" applyBorder="1" applyAlignment="1">
      <alignment horizontal="center" vertical="center" wrapText="1"/>
    </xf>
    <xf numFmtId="0" fontId="45" fillId="0" borderId="5" xfId="0" applyFont="1" applyBorder="1" applyAlignment="1">
      <alignment horizontal="center" vertical="center" wrapText="1"/>
    </xf>
    <xf numFmtId="0" fontId="20" fillId="0" borderId="3" xfId="2" applyBorder="1" applyAlignment="1">
      <alignment vertical="center" wrapText="1"/>
    </xf>
    <xf numFmtId="0" fontId="20" fillId="0" borderId="4" xfId="2" applyBorder="1" applyAlignment="1">
      <alignment vertical="center" wrapText="1"/>
    </xf>
    <xf numFmtId="0" fontId="20" fillId="0" borderId="5" xfId="2" applyBorder="1" applyAlignment="1">
      <alignment vertical="center" wrapText="1"/>
    </xf>
    <xf numFmtId="0" fontId="26" fillId="0" borderId="4" xfId="2" applyFont="1" applyBorder="1" applyAlignment="1">
      <alignment vertical="center" wrapText="1"/>
    </xf>
    <xf numFmtId="0" fontId="26" fillId="0" borderId="5" xfId="2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20" fillId="0" borderId="2" xfId="2" applyFill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2" xfId="0" quotePrefix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33" fillId="4" borderId="6" xfId="0" applyFont="1" applyFill="1" applyBorder="1" applyAlignment="1">
      <alignment horizontal="center" vertical="center" wrapText="1"/>
    </xf>
    <xf numFmtId="0" fontId="33" fillId="4" borderId="7" xfId="0" applyFont="1" applyFill="1" applyBorder="1" applyAlignment="1">
      <alignment horizontal="center" vertical="center" wrapText="1"/>
    </xf>
    <xf numFmtId="0" fontId="33" fillId="4" borderId="8" xfId="0" applyFont="1" applyFill="1" applyBorder="1" applyAlignment="1">
      <alignment horizontal="center" vertical="center" wrapText="1"/>
    </xf>
    <xf numFmtId="0" fontId="17" fillId="0" borderId="2" xfId="2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20" fillId="0" borderId="6" xfId="2" applyBorder="1" applyAlignment="1">
      <alignment horizontal="center" vertical="center" wrapText="1"/>
    </xf>
    <xf numFmtId="0" fontId="12" fillId="0" borderId="8" xfId="2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 wrapText="1"/>
    </xf>
    <xf numFmtId="17" fontId="9" fillId="2" borderId="3" xfId="0" quotePrefix="1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38" fillId="0" borderId="6" xfId="2" applyFont="1" applyBorder="1" applyAlignment="1">
      <alignment horizontal="center" vertical="center" wrapText="1"/>
    </xf>
    <xf numFmtId="0" fontId="9" fillId="2" borderId="3" xfId="0" quotePrefix="1" applyFont="1" applyFill="1" applyBorder="1" applyAlignment="1">
      <alignment horizontal="center" vertical="center"/>
    </xf>
    <xf numFmtId="0" fontId="9" fillId="2" borderId="4" xfId="0" quotePrefix="1" applyFont="1" applyFill="1" applyBorder="1" applyAlignment="1">
      <alignment horizontal="center" vertical="center"/>
    </xf>
    <xf numFmtId="0" fontId="9" fillId="2" borderId="5" xfId="0" quotePrefix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7" fillId="0" borderId="2" xfId="2" applyFont="1" applyBorder="1" applyAlignment="1">
      <alignment horizontal="center" vertical="top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164" fontId="0" fillId="0" borderId="2" xfId="1" applyNumberFormat="1" applyFont="1" applyBorder="1"/>
    <xf numFmtId="0" fontId="19" fillId="0" borderId="2" xfId="0" applyFont="1" applyBorder="1" applyAlignment="1">
      <alignment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164" fontId="11" fillId="0" borderId="2" xfId="1" applyNumberFormat="1" applyFont="1" applyFill="1" applyBorder="1" applyAlignment="1">
      <alignment vertical="center"/>
    </xf>
    <xf numFmtId="0" fontId="11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/>
    </xf>
    <xf numFmtId="164" fontId="11" fillId="0" borderId="2" xfId="1" applyNumberFormat="1" applyFont="1" applyBorder="1"/>
    <xf numFmtId="0" fontId="11" fillId="0" borderId="5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/>
    </xf>
    <xf numFmtId="0" fontId="11" fillId="0" borderId="2" xfId="0" applyFont="1" applyBorder="1"/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164" fontId="37" fillId="0" borderId="2" xfId="1" applyNumberFormat="1" applyFont="1" applyFill="1" applyBorder="1" applyAlignment="1">
      <alignment vertical="center" wrapText="1"/>
    </xf>
    <xf numFmtId="164" fontId="50" fillId="0" borderId="2" xfId="1" applyNumberFormat="1" applyFont="1" applyFill="1" applyBorder="1" applyAlignment="1">
      <alignment vertical="center" wrapText="1"/>
    </xf>
    <xf numFmtId="164" fontId="11" fillId="0" borderId="3" xfId="1" applyNumberFormat="1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11" fillId="0" borderId="2" xfId="0" applyFont="1" applyBorder="1" applyAlignment="1">
      <alignment wrapText="1"/>
    </xf>
    <xf numFmtId="0" fontId="3" fillId="4" borderId="6" xfId="0" applyFont="1" applyFill="1" applyBorder="1" applyAlignment="1">
      <alignment horizontal="center" vertical="center" wrapText="1"/>
    </xf>
  </cellXfs>
  <cellStyles count="4">
    <cellStyle name="Hipervínculo" xfId="2" builtinId="8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85E-2"/>
          <c:y val="0.11342592592592593"/>
          <c:w val="0.71844488188976385"/>
          <c:h val="0.88657407407407407"/>
        </c:manualLayout>
      </c:layout>
      <c:pie3DChart>
        <c:varyColors val="1"/>
        <c:ser>
          <c:idx val="0"/>
          <c:order val="0"/>
          <c:explosion val="16"/>
          <c:dLbls>
            <c:dLbl>
              <c:idx val="0"/>
              <c:layout>
                <c:manualLayout>
                  <c:x val="-0.10191469816272966"/>
                  <c:y val="-0.26055336832895887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es-E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21162817147856519"/>
                  <c:y val="0.16670968212306794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es-E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7.5898512685914257E-2"/>
                  <c:y val="-1.0212160979877516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es-E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Hoja1!$D$213:$F$213</c:f>
              <c:strCache>
                <c:ptCount val="3"/>
                <c:pt idx="0">
                  <c:v>Presupuestado</c:v>
                </c:pt>
                <c:pt idx="1">
                  <c:v>Ejecutado</c:v>
                </c:pt>
                <c:pt idx="2">
                  <c:v>Saldos</c:v>
                </c:pt>
              </c:strCache>
            </c:strRef>
          </c:cat>
          <c:val>
            <c:numRef>
              <c:f>Hoja1!$D$278:$F$278</c:f>
              <c:numCache>
                <c:formatCode>_ * #,##0_ ;_ * \-#,##0_ ;_ * "-"??_ ;_ @_ </c:formatCode>
                <c:ptCount val="3"/>
                <c:pt idx="0">
                  <c:v>66671971311</c:v>
                </c:pt>
                <c:pt idx="1">
                  <c:v>79823457865</c:v>
                </c:pt>
                <c:pt idx="2" formatCode="#,##0;[Red]#,##0">
                  <c:v>17731815021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5322265966754154"/>
          <c:y val="0.70775736366287556"/>
          <c:w val="0.21622178477690288"/>
          <c:h val="0.25115157480314959"/>
        </c:manualLayout>
      </c:layout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0"/>
              <c:layout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/>
              <c:showLegendKey val="0"/>
              <c:showVal val="0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Hoja1!$D$300:$F$300</c:f>
              <c:strCache>
                <c:ptCount val="3"/>
                <c:pt idx="0">
                  <c:v>Presupuestado</c:v>
                </c:pt>
                <c:pt idx="1">
                  <c:v>Ejecutado</c:v>
                </c:pt>
                <c:pt idx="2">
                  <c:v>Saldos</c:v>
                </c:pt>
              </c:strCache>
            </c:strRef>
          </c:cat>
          <c:val>
            <c:numRef>
              <c:f>Hoja1!$D$301:$F$301</c:f>
              <c:numCache>
                <c:formatCode>_ * #,##0_ ;_ * \-#,##0_ ;_ * "-"??_ ;_ @_ </c:formatCode>
                <c:ptCount val="3"/>
                <c:pt idx="0">
                  <c:v>9556583906</c:v>
                </c:pt>
                <c:pt idx="1">
                  <c:v>9556583906</c:v>
                </c:pt>
                <c:pt idx="2" formatCode="General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905555555555557"/>
          <c:y val="0.17824074074074073"/>
          <c:w val="0.61011154855643046"/>
          <c:h val="0.77314814814814814"/>
        </c:manualLayout>
      </c:layout>
      <c:pie3D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Hoja1!$D$304:$F$304</c:f>
              <c:strCache>
                <c:ptCount val="3"/>
                <c:pt idx="0">
                  <c:v>Presupuestado</c:v>
                </c:pt>
                <c:pt idx="1">
                  <c:v>Ejecutado</c:v>
                </c:pt>
                <c:pt idx="2">
                  <c:v>Saldos</c:v>
                </c:pt>
              </c:strCache>
            </c:strRef>
          </c:cat>
          <c:val>
            <c:numRef>
              <c:f>Hoja1!$D$307:$F$307</c:f>
              <c:numCache>
                <c:formatCode>#,##0;[Red]#,##0</c:formatCode>
                <c:ptCount val="3"/>
                <c:pt idx="0">
                  <c:v>21095803458</c:v>
                </c:pt>
                <c:pt idx="1">
                  <c:v>20788822158</c:v>
                </c:pt>
                <c:pt idx="2">
                  <c:v>304981300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833333333333332E-2"/>
          <c:y val="0.1736111111111111"/>
          <c:w val="0.61011154855643046"/>
          <c:h val="0.77314814814814814"/>
        </c:manualLayout>
      </c:layout>
      <c:pie3D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Hoja1!$D$312:$F$312</c:f>
              <c:strCache>
                <c:ptCount val="3"/>
                <c:pt idx="0">
                  <c:v>Presupuestado</c:v>
                </c:pt>
                <c:pt idx="1">
                  <c:v>Ejecutado</c:v>
                </c:pt>
                <c:pt idx="2">
                  <c:v>Saldos</c:v>
                </c:pt>
              </c:strCache>
            </c:strRef>
          </c:cat>
          <c:val>
            <c:numRef>
              <c:f>Hoja1!$D$313:$F$313</c:f>
              <c:numCache>
                <c:formatCode>_ * #,##0_ ;_ * \-#,##0_ ;_ * "-"??_ ;_ @_ </c:formatCode>
                <c:ptCount val="3"/>
                <c:pt idx="0" formatCode="#,##0;[Red]#,##0">
                  <c:v>3014335000</c:v>
                </c:pt>
                <c:pt idx="1">
                  <c:v>3014335000</c:v>
                </c:pt>
                <c:pt idx="2" formatCode="General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0555555555555561E-2"/>
          <c:y val="0.15277777777777779"/>
          <c:w val="0.65600043744531933"/>
          <c:h val="0.83333333333333337"/>
        </c:manualLayout>
      </c:layout>
      <c:pie3D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Hoja1!$D$317:$F$317</c:f>
              <c:strCache>
                <c:ptCount val="3"/>
                <c:pt idx="0">
                  <c:v>Presupuestado</c:v>
                </c:pt>
                <c:pt idx="1">
                  <c:v>Ejecutado</c:v>
                </c:pt>
                <c:pt idx="2">
                  <c:v>Saldos</c:v>
                </c:pt>
              </c:strCache>
            </c:strRef>
          </c:cat>
          <c:val>
            <c:numRef>
              <c:f>Hoja1!$D$318:$F$318</c:f>
              <c:numCache>
                <c:formatCode>_ * #,##0_ ;_ * \-#,##0_ ;_ * "-"??_ ;_ @_ </c:formatCode>
                <c:ptCount val="3"/>
                <c:pt idx="0" formatCode="#,##0;[Red]#,##0">
                  <c:v>11489734442</c:v>
                </c:pt>
                <c:pt idx="1">
                  <c:v>11489734442</c:v>
                </c:pt>
                <c:pt idx="2" formatCode="General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9525</xdr:colOff>
      <xdr:row>4</xdr:row>
      <xdr:rowOff>183173</xdr:rowOff>
    </xdr:to>
    <xdr:pic>
      <xdr:nvPicPr>
        <xdr:cNvPr id="2" name="0 Imagen" descr="logos nuevos encabezado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762750" cy="945173"/>
        </a:xfrm>
        <a:prstGeom prst="rect">
          <a:avLst/>
        </a:prstGeom>
      </xdr:spPr>
    </xdr:pic>
    <xdr:clientData/>
  </xdr:twoCellAnchor>
  <xdr:twoCellAnchor>
    <xdr:from>
      <xdr:col>0</xdr:col>
      <xdr:colOff>533400</xdr:colOff>
      <xdr:row>279</xdr:row>
      <xdr:rowOff>42862</xdr:rowOff>
    </xdr:from>
    <xdr:to>
      <xdr:col>2</xdr:col>
      <xdr:colOff>2209800</xdr:colOff>
      <xdr:row>293</xdr:row>
      <xdr:rowOff>119062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323</xdr:row>
      <xdr:rowOff>23812</xdr:rowOff>
    </xdr:from>
    <xdr:to>
      <xdr:col>2</xdr:col>
      <xdr:colOff>1762125</xdr:colOff>
      <xdr:row>337</xdr:row>
      <xdr:rowOff>100012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819150</xdr:colOff>
      <xdr:row>323</xdr:row>
      <xdr:rowOff>14287</xdr:rowOff>
    </xdr:from>
    <xdr:to>
      <xdr:col>6</xdr:col>
      <xdr:colOff>609600</xdr:colOff>
      <xdr:row>337</xdr:row>
      <xdr:rowOff>90487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1076325</xdr:colOff>
      <xdr:row>324</xdr:row>
      <xdr:rowOff>0</xdr:rowOff>
    </xdr:from>
    <xdr:to>
      <xdr:col>6</xdr:col>
      <xdr:colOff>304800</xdr:colOff>
      <xdr:row>325</xdr:row>
      <xdr:rowOff>142875</xdr:rowOff>
    </xdr:to>
    <xdr:sp macro="" textlink="">
      <xdr:nvSpPr>
        <xdr:cNvPr id="7" name="1 CuadroTexto"/>
        <xdr:cNvSpPr txBox="1"/>
      </xdr:nvSpPr>
      <xdr:spPr>
        <a:xfrm>
          <a:off x="6219825" y="69837300"/>
          <a:ext cx="4010025" cy="33337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s-ES" sz="1100" b="1"/>
            <a:t>ASISTENCIA A ALBERGUES PARA MITIGACIÓN DE COVID-19</a:t>
          </a:r>
        </a:p>
      </xdr:txBody>
    </xdr:sp>
    <xdr:clientData/>
  </xdr:twoCellAnchor>
  <xdr:twoCellAnchor>
    <xdr:from>
      <xdr:col>0</xdr:col>
      <xdr:colOff>76200</xdr:colOff>
      <xdr:row>343</xdr:row>
      <xdr:rowOff>100012</xdr:rowOff>
    </xdr:from>
    <xdr:to>
      <xdr:col>2</xdr:col>
      <xdr:colOff>1752600</xdr:colOff>
      <xdr:row>357</xdr:row>
      <xdr:rowOff>176212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209551</xdr:colOff>
      <xdr:row>344</xdr:row>
      <xdr:rowOff>19050</xdr:rowOff>
    </xdr:from>
    <xdr:to>
      <xdr:col>2</xdr:col>
      <xdr:colOff>1628775</xdr:colOff>
      <xdr:row>345</xdr:row>
      <xdr:rowOff>161925</xdr:rowOff>
    </xdr:to>
    <xdr:sp macro="" textlink="">
      <xdr:nvSpPr>
        <xdr:cNvPr id="9" name="1 CuadroTexto"/>
        <xdr:cNvSpPr txBox="1"/>
      </xdr:nvSpPr>
      <xdr:spPr>
        <a:xfrm>
          <a:off x="209551" y="72904350"/>
          <a:ext cx="4314824" cy="33337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 b="1"/>
            <a:t>PROYECTO: 5 SUBSIDIO PARA POBLADORES VULNERABLES- ALTO PARANÁ</a:t>
          </a:r>
        </a:p>
      </xdr:txBody>
    </xdr:sp>
    <xdr:clientData/>
  </xdr:twoCellAnchor>
  <xdr:twoCellAnchor>
    <xdr:from>
      <xdr:col>3</xdr:col>
      <xdr:colOff>857250</xdr:colOff>
      <xdr:row>343</xdr:row>
      <xdr:rowOff>128587</xdr:rowOff>
    </xdr:from>
    <xdr:to>
      <xdr:col>6</xdr:col>
      <xdr:colOff>647700</xdr:colOff>
      <xdr:row>358</xdr:row>
      <xdr:rowOff>14287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1038225</xdr:colOff>
      <xdr:row>343</xdr:row>
      <xdr:rowOff>180975</xdr:rowOff>
    </xdr:from>
    <xdr:to>
      <xdr:col>6</xdr:col>
      <xdr:colOff>571499</xdr:colOff>
      <xdr:row>345</xdr:row>
      <xdr:rowOff>133350</xdr:rowOff>
    </xdr:to>
    <xdr:sp macro="" textlink="">
      <xdr:nvSpPr>
        <xdr:cNvPr id="11" name="1 CuadroTexto"/>
        <xdr:cNvSpPr txBox="1"/>
      </xdr:nvSpPr>
      <xdr:spPr>
        <a:xfrm>
          <a:off x="6181725" y="72875775"/>
          <a:ext cx="4314824" cy="33337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 b="1"/>
            <a:t>PROYECTO: 6 ADQUISICIÒN DE INSUMOS ALIMENTICIOS PARA OLLA POPULAR.-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0.04167</cdr:x>
      <cdr:y>0.01215</cdr:y>
    </cdr:from>
    <cdr:to>
      <cdr:x>0.6625</cdr:x>
      <cdr:y>0.1059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90501" y="33333"/>
          <a:ext cx="2838449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EJECUCION PRESUPUESTARIA 4to. trimestre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0.10208</cdr:x>
      <cdr:y>0.05729</cdr:y>
    </cdr:from>
    <cdr:to>
      <cdr:x>0.84792</cdr:x>
      <cdr:y>0.16146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66725" y="157163"/>
          <a:ext cx="34099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0.06458</cdr:x>
      <cdr:y>0.0434</cdr:y>
    </cdr:from>
    <cdr:to>
      <cdr:x>0.94167</cdr:x>
      <cdr:y>0.16493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295275" y="119063"/>
          <a:ext cx="401002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1100" b="1"/>
            <a:t>SUBSIDIO PARA BONOS ALIMENTICIOS A FAMILIAS - COVID</a:t>
          </a:r>
          <a:r>
            <a:rPr lang="es-ES" sz="1100" b="1" baseline="0"/>
            <a:t> 19</a:t>
          </a:r>
          <a:endParaRPr lang="es-ES" sz="1100" b="1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.powerbi.com/view?r=eyJrIjoiMmJlYjg1YzgtMmQ3Mi00YzVkLWJkOTQtOTE3ZTZkNzVhYTAzIiwidCI6Ijk2ZDUwYjY5LTE5MGQtNDkxYy1hM2U1LWExYWRlYmMxYTg3NSJ9" TargetMode="External"/><Relationship Id="rId13" Type="http://schemas.openxmlformats.org/officeDocument/2006/relationships/hyperlink" Target="https://sen.gov.py/index.php/transparencia/5189/detalles/view_express_entity/5" TargetMode="External"/><Relationship Id="rId18" Type="http://schemas.openxmlformats.org/officeDocument/2006/relationships/hyperlink" Target="https://www.sen.gov.py/application/files/9016/4200/3108/Informe_DAI_No_13-2021.pdf" TargetMode="External"/><Relationship Id="rId3" Type="http://schemas.openxmlformats.org/officeDocument/2006/relationships/hyperlink" Target="https://es-la.facebook.com/SecretariadeEmergenciaNacionalParaguay/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sen.gov.py/index.php/transparencia/informacion-publica" TargetMode="External"/><Relationship Id="rId12" Type="http://schemas.openxmlformats.org/officeDocument/2006/relationships/hyperlink" Target="https://sen.gov.py/index.php/transparencia/5189/detalles/view_express_entity/5" TargetMode="External"/><Relationship Id="rId17" Type="http://schemas.openxmlformats.org/officeDocument/2006/relationships/hyperlink" Target="https://www.sen.gov.py/application/files/5116/4200/3802/INFORME_DAI_No_12-2021.pdf" TargetMode="External"/><Relationship Id="rId2" Type="http://schemas.openxmlformats.org/officeDocument/2006/relationships/hyperlink" Target="https://www.sen.gov.py/application/files/8015/9188/4586/Politica_Nacional_de_Gestion_y_Reduccion_de_Riesgos__2018.pdf" TargetMode="External"/><Relationship Id="rId16" Type="http://schemas.openxmlformats.org/officeDocument/2006/relationships/hyperlink" Target="https://www.sen.gov.py/index.php/transparencia/5189/detalles/view_express_entity/7" TargetMode="External"/><Relationship Id="rId20" Type="http://schemas.openxmlformats.org/officeDocument/2006/relationships/hyperlink" Target="https://www.sen.gov.py/application/files/4116/4200/2667/Rendicion_de_Cuentas_de_la_Ley_6524-2020_Septiembre_-_Octubre.pdf" TargetMode="External"/><Relationship Id="rId1" Type="http://schemas.openxmlformats.org/officeDocument/2006/relationships/hyperlink" Target="https://www.sen.gov.py/application/files/8015/9188/4586/Politica_Nacional_de_Gestion_y_Reduccion_de_Riesgos__2018.pdf" TargetMode="External"/><Relationship Id="rId6" Type="http://schemas.openxmlformats.org/officeDocument/2006/relationships/hyperlink" Target="https://www.sen.gov.py/index.php/transparencia/denuncias" TargetMode="External"/><Relationship Id="rId11" Type="http://schemas.openxmlformats.org/officeDocument/2006/relationships/hyperlink" Target="https://sen.gov.py/index.php/transparencia/5189/detalles/view_express_entity/5" TargetMode="External"/><Relationship Id="rId5" Type="http://schemas.openxmlformats.org/officeDocument/2006/relationships/hyperlink" Target="https://twitter.com/senparaguay" TargetMode="External"/><Relationship Id="rId15" Type="http://schemas.openxmlformats.org/officeDocument/2006/relationships/hyperlink" Target="https://www.sfp.gov.py/sfp/archivos/documentos/Informe_Octubre_2021_8r8kvjjc.pdf" TargetMode="External"/><Relationship Id="rId10" Type="http://schemas.openxmlformats.org/officeDocument/2006/relationships/hyperlink" Target="https://sen.gov.py/index.php/transparencia/5189/detalles/view_express_entity/5" TargetMode="External"/><Relationship Id="rId19" Type="http://schemas.openxmlformats.org/officeDocument/2006/relationships/hyperlink" Target="https://www.sen.gov.py/application/files/8016/4200/2854/INFORME_DAI_No_14-2021.pdf" TargetMode="External"/><Relationship Id="rId4" Type="http://schemas.openxmlformats.org/officeDocument/2006/relationships/hyperlink" Target="https://twitter.com/senparaguay" TargetMode="External"/><Relationship Id="rId9" Type="http://schemas.openxmlformats.org/officeDocument/2006/relationships/hyperlink" Target="https://sen.gov.py/index.php/transparencia/5189/detalles/view_express_entity/5" TargetMode="External"/><Relationship Id="rId14" Type="http://schemas.openxmlformats.org/officeDocument/2006/relationships/hyperlink" Target="https://paneldenuncias.senac.gov.py/" TargetMode="External"/><Relationship Id="rId2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422"/>
  <sheetViews>
    <sheetView tabSelected="1" topLeftCell="A409" workbookViewId="0">
      <selection activeCell="C396" sqref="C396"/>
    </sheetView>
  </sheetViews>
  <sheetFormatPr baseColWidth="10" defaultColWidth="9.140625" defaultRowHeight="15"/>
  <cols>
    <col min="1" max="1" width="14.85546875" style="1" customWidth="1"/>
    <col min="2" max="2" width="28.5703125" style="1" customWidth="1"/>
    <col min="3" max="3" width="33.7109375" style="143" customWidth="1"/>
    <col min="4" max="4" width="24.140625" style="1" customWidth="1"/>
    <col min="5" max="5" width="25.7109375" style="1" customWidth="1"/>
    <col min="6" max="6" width="21.85546875" style="1" customWidth="1"/>
    <col min="7" max="7" width="17.85546875" style="1" customWidth="1"/>
    <col min="8" max="8" width="21.28515625" style="1" customWidth="1"/>
    <col min="9" max="16384" width="9.140625" style="1"/>
  </cols>
  <sheetData>
    <row r="6" spans="1:8" ht="18.75">
      <c r="A6" s="277" t="s">
        <v>143</v>
      </c>
      <c r="B6" s="277"/>
      <c r="C6" s="277"/>
      <c r="D6" s="277"/>
      <c r="E6" s="277"/>
      <c r="F6" s="277"/>
      <c r="G6" s="56"/>
      <c r="H6" s="56"/>
    </row>
    <row r="7" spans="1:8">
      <c r="C7" s="142"/>
      <c r="F7" s="46" t="s">
        <v>238</v>
      </c>
    </row>
    <row r="8" spans="1:8">
      <c r="A8" s="2" t="s">
        <v>0</v>
      </c>
      <c r="B8" s="3"/>
    </row>
    <row r="9" spans="1:8">
      <c r="A9" s="4" t="s">
        <v>1</v>
      </c>
      <c r="B9" s="5"/>
    </row>
    <row r="10" spans="1:8">
      <c r="A10" s="4" t="s">
        <v>237</v>
      </c>
    </row>
    <row r="11" spans="1:8" ht="5.25" customHeight="1">
      <c r="A11" s="6"/>
    </row>
    <row r="12" spans="1:8" ht="16.5" customHeight="1" thickBot="1">
      <c r="A12" s="6" t="s">
        <v>155</v>
      </c>
    </row>
    <row r="13" spans="1:8" ht="9" customHeight="1">
      <c r="A13" s="286" t="s">
        <v>149</v>
      </c>
      <c r="B13" s="287"/>
      <c r="C13" s="287"/>
      <c r="D13" s="287"/>
      <c r="E13" s="287"/>
      <c r="F13" s="288"/>
      <c r="G13" s="55"/>
      <c r="H13" s="55"/>
    </row>
    <row r="14" spans="1:8" ht="15" customHeight="1">
      <c r="A14" s="289"/>
      <c r="B14" s="290"/>
      <c r="C14" s="290"/>
      <c r="D14" s="290"/>
      <c r="E14" s="290"/>
      <c r="F14" s="291"/>
      <c r="G14" s="55"/>
      <c r="H14" s="55"/>
    </row>
    <row r="15" spans="1:8" ht="15" customHeight="1">
      <c r="A15" s="289"/>
      <c r="B15" s="290"/>
      <c r="C15" s="290"/>
      <c r="D15" s="290"/>
      <c r="E15" s="290"/>
      <c r="F15" s="291"/>
      <c r="G15" s="55"/>
      <c r="H15" s="55"/>
    </row>
    <row r="16" spans="1:8" ht="15" customHeight="1">
      <c r="A16" s="289"/>
      <c r="B16" s="290"/>
      <c r="C16" s="290"/>
      <c r="D16" s="290"/>
      <c r="E16" s="290"/>
      <c r="F16" s="291"/>
      <c r="G16" s="55"/>
      <c r="H16" s="55"/>
    </row>
    <row r="17" spans="1:8" ht="15" customHeight="1">
      <c r="A17" s="289"/>
      <c r="B17" s="290"/>
      <c r="C17" s="290"/>
      <c r="D17" s="290"/>
      <c r="E17" s="290"/>
      <c r="F17" s="291"/>
      <c r="G17" s="55"/>
      <c r="H17" s="55"/>
    </row>
    <row r="18" spans="1:8" ht="9" customHeight="1" thickBot="1">
      <c r="A18" s="292"/>
      <c r="B18" s="293"/>
      <c r="C18" s="293"/>
      <c r="D18" s="293"/>
      <c r="E18" s="293"/>
      <c r="F18" s="294"/>
      <c r="G18" s="55"/>
      <c r="H18" s="55"/>
    </row>
    <row r="19" spans="1:8" ht="9.75" customHeight="1"/>
    <row r="20" spans="1:8" ht="15.75" thickBot="1">
      <c r="A20" s="44" t="s">
        <v>2</v>
      </c>
      <c r="B20" s="45"/>
      <c r="C20" s="144"/>
      <c r="D20" s="41"/>
      <c r="E20" s="41"/>
      <c r="F20" s="41"/>
      <c r="G20" s="41"/>
      <c r="H20" s="41"/>
    </row>
    <row r="21" spans="1:8" ht="12.75" customHeight="1">
      <c r="A21" s="286" t="s">
        <v>3</v>
      </c>
      <c r="B21" s="287"/>
      <c r="C21" s="287"/>
      <c r="D21" s="287"/>
      <c r="E21" s="287"/>
      <c r="F21" s="288"/>
      <c r="G21" s="55"/>
      <c r="H21" s="55"/>
    </row>
    <row r="22" spans="1:8" ht="15" customHeight="1">
      <c r="A22" s="289"/>
      <c r="B22" s="290"/>
      <c r="C22" s="290"/>
      <c r="D22" s="290"/>
      <c r="E22" s="290"/>
      <c r="F22" s="291"/>
      <c r="G22" s="55"/>
      <c r="H22" s="55"/>
    </row>
    <row r="23" spans="1:8" ht="15" customHeight="1">
      <c r="A23" s="289"/>
      <c r="B23" s="290"/>
      <c r="C23" s="290"/>
      <c r="D23" s="290"/>
      <c r="E23" s="290"/>
      <c r="F23" s="291"/>
      <c r="G23" s="55"/>
      <c r="H23" s="55"/>
    </row>
    <row r="24" spans="1:8" ht="15" customHeight="1">
      <c r="A24" s="289"/>
      <c r="B24" s="290"/>
      <c r="C24" s="290"/>
      <c r="D24" s="290"/>
      <c r="E24" s="290"/>
      <c r="F24" s="291"/>
      <c r="G24" s="55"/>
      <c r="H24" s="55"/>
    </row>
    <row r="25" spans="1:8" ht="15" customHeight="1" thickBot="1">
      <c r="A25" s="292"/>
      <c r="B25" s="293"/>
      <c r="C25" s="293"/>
      <c r="D25" s="293"/>
      <c r="E25" s="293"/>
      <c r="F25" s="294"/>
      <c r="G25" s="55"/>
      <c r="H25" s="55"/>
    </row>
    <row r="26" spans="1:8" ht="9.75" customHeight="1"/>
    <row r="27" spans="1:8" s="9" customFormat="1">
      <c r="A27" s="7" t="s">
        <v>4</v>
      </c>
      <c r="B27" s="8"/>
      <c r="C27" s="145"/>
      <c r="F27" s="10"/>
    </row>
    <row r="28" spans="1:8" ht="7.5" customHeight="1"/>
    <row r="29" spans="1:8">
      <c r="A29" s="175" t="s">
        <v>5</v>
      </c>
      <c r="B29" s="175" t="s">
        <v>6</v>
      </c>
      <c r="C29" s="134" t="s">
        <v>7</v>
      </c>
      <c r="D29" s="176" t="s">
        <v>8</v>
      </c>
      <c r="E29" s="197" t="s">
        <v>9</v>
      </c>
      <c r="F29" s="11"/>
    </row>
    <row r="30" spans="1:8" ht="24.95" customHeight="1">
      <c r="A30" s="12">
        <v>1</v>
      </c>
      <c r="B30" s="13" t="s">
        <v>10</v>
      </c>
      <c r="C30" s="12" t="s">
        <v>11</v>
      </c>
      <c r="D30" s="14" t="s">
        <v>12</v>
      </c>
      <c r="E30" s="283" t="s">
        <v>13</v>
      </c>
    </row>
    <row r="31" spans="1:8" ht="24.95" customHeight="1">
      <c r="A31" s="12">
        <v>2</v>
      </c>
      <c r="B31" s="13" t="s">
        <v>14</v>
      </c>
      <c r="C31" s="12" t="s">
        <v>15</v>
      </c>
      <c r="D31" s="15" t="s">
        <v>16</v>
      </c>
      <c r="E31" s="284"/>
    </row>
    <row r="32" spans="1:8" ht="24.95" customHeight="1">
      <c r="A32" s="12">
        <v>3</v>
      </c>
      <c r="B32" s="13" t="s">
        <v>17</v>
      </c>
      <c r="C32" s="12" t="s">
        <v>18</v>
      </c>
      <c r="D32" s="14" t="s">
        <v>19</v>
      </c>
      <c r="E32" s="284"/>
    </row>
    <row r="33" spans="1:7" ht="24.95" customHeight="1">
      <c r="A33" s="12">
        <v>4</v>
      </c>
      <c r="B33" s="13" t="s">
        <v>20</v>
      </c>
      <c r="C33" s="15" t="s">
        <v>21</v>
      </c>
      <c r="D33" s="14" t="s">
        <v>22</v>
      </c>
      <c r="E33" s="284"/>
    </row>
    <row r="34" spans="1:7" ht="25.5">
      <c r="A34" s="12">
        <v>5</v>
      </c>
      <c r="B34" s="13" t="s">
        <v>23</v>
      </c>
      <c r="C34" s="15" t="s">
        <v>24</v>
      </c>
      <c r="D34" s="14" t="s">
        <v>25</v>
      </c>
      <c r="E34" s="284"/>
    </row>
    <row r="35" spans="1:7" ht="24" customHeight="1">
      <c r="A35" s="12">
        <v>6</v>
      </c>
      <c r="B35" s="13" t="s">
        <v>26</v>
      </c>
      <c r="C35" s="15" t="s">
        <v>27</v>
      </c>
      <c r="D35" s="14" t="s">
        <v>28</v>
      </c>
      <c r="E35" s="284"/>
    </row>
    <row r="36" spans="1:7" ht="25.5">
      <c r="A36" s="12">
        <v>7</v>
      </c>
      <c r="B36" s="13" t="s">
        <v>29</v>
      </c>
      <c r="C36" s="15" t="s">
        <v>30</v>
      </c>
      <c r="D36" s="14" t="s">
        <v>28</v>
      </c>
      <c r="E36" s="285"/>
    </row>
    <row r="37" spans="1:7" ht="15.75">
      <c r="A37" s="16"/>
      <c r="B37" s="17"/>
      <c r="C37" s="18"/>
      <c r="D37" s="19"/>
    </row>
    <row r="38" spans="1:7" ht="15.75">
      <c r="A38" s="16"/>
      <c r="B38" s="17"/>
      <c r="C38" s="18"/>
      <c r="D38" s="19"/>
    </row>
    <row r="39" spans="1:7" ht="15.75">
      <c r="A39" s="16"/>
      <c r="B39" s="17"/>
      <c r="C39" s="18"/>
      <c r="D39" s="19"/>
    </row>
    <row r="40" spans="1:7">
      <c r="A40" s="7" t="s">
        <v>31</v>
      </c>
      <c r="B40" s="20"/>
      <c r="C40" s="146"/>
      <c r="F40" s="11"/>
    </row>
    <row r="41" spans="1:7">
      <c r="A41" s="4" t="s">
        <v>32</v>
      </c>
      <c r="B41" s="21"/>
      <c r="C41" s="147"/>
    </row>
    <row r="42" spans="1:7" ht="27.75" customHeight="1">
      <c r="A42" s="259" t="s">
        <v>33</v>
      </c>
      <c r="B42" s="259"/>
      <c r="C42" s="278" t="s">
        <v>34</v>
      </c>
      <c r="D42" s="279"/>
      <c r="E42" s="280"/>
    </row>
    <row r="43" spans="1:7" ht="30.75" customHeight="1">
      <c r="A43" s="259" t="s">
        <v>35</v>
      </c>
      <c r="B43" s="259"/>
      <c r="C43" s="278" t="s">
        <v>36</v>
      </c>
      <c r="D43" s="279"/>
      <c r="E43" s="280"/>
    </row>
    <row r="44" spans="1:7">
      <c r="A44" s="9"/>
      <c r="B44" s="9"/>
      <c r="C44" s="145"/>
    </row>
    <row r="45" spans="1:7">
      <c r="A45" s="9"/>
      <c r="B45" s="9"/>
      <c r="C45" s="145"/>
    </row>
    <row r="46" spans="1:7">
      <c r="A46" s="281" t="s">
        <v>37</v>
      </c>
      <c r="B46" s="281"/>
      <c r="C46" s="281"/>
      <c r="D46" s="281"/>
      <c r="E46" s="281"/>
      <c r="F46" s="22"/>
    </row>
    <row r="47" spans="1:7" ht="27" customHeight="1">
      <c r="A47" s="189" t="s">
        <v>38</v>
      </c>
      <c r="B47" s="189" t="s">
        <v>39</v>
      </c>
      <c r="C47" s="189" t="s">
        <v>40</v>
      </c>
      <c r="D47" s="189" t="s">
        <v>41</v>
      </c>
      <c r="E47" s="197" t="s">
        <v>42</v>
      </c>
      <c r="F47" s="260" t="s">
        <v>43</v>
      </c>
      <c r="G47" s="260"/>
    </row>
    <row r="48" spans="1:7" ht="96" customHeight="1">
      <c r="A48" s="12" t="s">
        <v>44</v>
      </c>
      <c r="B48" s="23" t="s">
        <v>45</v>
      </c>
      <c r="C48" s="24" t="s">
        <v>46</v>
      </c>
      <c r="D48" s="23" t="s">
        <v>47</v>
      </c>
      <c r="E48" s="25" t="s">
        <v>48</v>
      </c>
      <c r="F48" s="282" t="s">
        <v>49</v>
      </c>
      <c r="G48" s="282"/>
    </row>
    <row r="49" spans="1:7" ht="96" customHeight="1">
      <c r="A49" s="26" t="s">
        <v>50</v>
      </c>
      <c r="B49" s="24" t="s">
        <v>51</v>
      </c>
      <c r="C49" s="24" t="s">
        <v>52</v>
      </c>
      <c r="D49" s="24" t="s">
        <v>53</v>
      </c>
      <c r="E49" s="27" t="s">
        <v>54</v>
      </c>
      <c r="F49" s="257" t="s">
        <v>55</v>
      </c>
      <c r="G49" s="257"/>
    </row>
    <row r="54" spans="1:7">
      <c r="A54" s="4" t="s">
        <v>56</v>
      </c>
    </row>
    <row r="55" spans="1:7" ht="15" customHeight="1">
      <c r="A55" s="258" t="s">
        <v>57</v>
      </c>
      <c r="B55" s="258"/>
      <c r="C55" s="258"/>
      <c r="D55" s="258"/>
      <c r="F55" s="28"/>
    </row>
    <row r="56" spans="1:7" ht="18.75">
      <c r="A56" s="259" t="s">
        <v>156</v>
      </c>
      <c r="B56" s="259"/>
      <c r="C56" s="259"/>
      <c r="D56" s="259"/>
      <c r="F56" s="28"/>
    </row>
    <row r="57" spans="1:7" ht="21" customHeight="1">
      <c r="A57" s="134" t="s">
        <v>58</v>
      </c>
      <c r="B57" s="134" t="s">
        <v>59</v>
      </c>
      <c r="C57" s="260" t="s">
        <v>60</v>
      </c>
      <c r="D57" s="260"/>
    </row>
    <row r="58" spans="1:7" ht="28.5" customHeight="1">
      <c r="A58" s="49" t="s">
        <v>239</v>
      </c>
      <c r="B58" s="80">
        <v>0.5</v>
      </c>
      <c r="C58" s="267" t="s">
        <v>242</v>
      </c>
      <c r="D58" s="268"/>
    </row>
    <row r="59" spans="1:7" ht="21" customHeight="1">
      <c r="A59" s="49" t="s">
        <v>240</v>
      </c>
      <c r="B59" s="60" t="s">
        <v>162</v>
      </c>
      <c r="C59" s="269" t="s">
        <v>147</v>
      </c>
      <c r="D59" s="269"/>
    </row>
    <row r="60" spans="1:7" ht="26.25" customHeight="1">
      <c r="A60" s="12" t="s">
        <v>241</v>
      </c>
      <c r="B60" s="60" t="s">
        <v>162</v>
      </c>
      <c r="C60" s="269" t="s">
        <v>147</v>
      </c>
      <c r="D60" s="269"/>
    </row>
    <row r="61" spans="1:7">
      <c r="A61" s="47"/>
      <c r="B61" s="48"/>
      <c r="C61" s="270"/>
      <c r="D61" s="270"/>
    </row>
    <row r="62" spans="1:7">
      <c r="A62" s="47"/>
      <c r="B62" s="48"/>
      <c r="C62" s="220"/>
      <c r="D62" s="220"/>
    </row>
    <row r="63" spans="1:7">
      <c r="A63" s="47"/>
      <c r="B63" s="48"/>
      <c r="C63" s="220"/>
      <c r="D63" s="220"/>
    </row>
    <row r="64" spans="1:7">
      <c r="A64" s="47"/>
      <c r="B64" s="48"/>
      <c r="C64" s="220"/>
      <c r="D64" s="220"/>
    </row>
    <row r="65" spans="1:7">
      <c r="A65" s="4" t="s">
        <v>61</v>
      </c>
    </row>
    <row r="66" spans="1:7">
      <c r="A66" s="134" t="s">
        <v>58</v>
      </c>
      <c r="B66" s="134" t="s">
        <v>59</v>
      </c>
      <c r="C66" s="260" t="s">
        <v>62</v>
      </c>
      <c r="D66" s="260"/>
    </row>
    <row r="67" spans="1:7" ht="45" customHeight="1">
      <c r="A67" s="49" t="s">
        <v>239</v>
      </c>
      <c r="B67" s="80">
        <v>1</v>
      </c>
      <c r="C67" s="273" t="s">
        <v>146</v>
      </c>
      <c r="D67" s="268"/>
    </row>
    <row r="68" spans="1:7" ht="26.25" customHeight="1">
      <c r="A68" s="49" t="s">
        <v>240</v>
      </c>
      <c r="B68" s="60" t="s">
        <v>162</v>
      </c>
      <c r="C68" s="269" t="s">
        <v>147</v>
      </c>
      <c r="D68" s="269"/>
      <c r="F68" s="11"/>
    </row>
    <row r="69" spans="1:7" ht="24.75" customHeight="1">
      <c r="A69" s="49" t="s">
        <v>241</v>
      </c>
      <c r="B69" s="60" t="s">
        <v>162</v>
      </c>
      <c r="C69" s="269" t="s">
        <v>147</v>
      </c>
      <c r="D69" s="269"/>
    </row>
    <row r="70" spans="1:7">
      <c r="C70" s="148"/>
    </row>
    <row r="71" spans="1:7">
      <c r="C71" s="148"/>
    </row>
    <row r="72" spans="1:7">
      <c r="C72" s="148"/>
    </row>
    <row r="73" spans="1:7">
      <c r="A73" s="6" t="s">
        <v>63</v>
      </c>
    </row>
    <row r="74" spans="1:7" ht="15" customHeight="1">
      <c r="A74" s="261" t="s">
        <v>58</v>
      </c>
      <c r="B74" s="244" t="s">
        <v>64</v>
      </c>
      <c r="C74" s="263"/>
      <c r="D74" s="245"/>
      <c r="E74" s="261" t="s">
        <v>65</v>
      </c>
      <c r="F74" s="264" t="s">
        <v>66</v>
      </c>
      <c r="G74" s="264" t="s">
        <v>67</v>
      </c>
    </row>
    <row r="75" spans="1:7">
      <c r="A75" s="262"/>
      <c r="B75" s="178"/>
      <c r="C75" s="194" t="s">
        <v>153</v>
      </c>
      <c r="D75" s="178" t="s">
        <v>154</v>
      </c>
      <c r="E75" s="262"/>
      <c r="F75" s="265"/>
      <c r="G75" s="265"/>
    </row>
    <row r="76" spans="1:7">
      <c r="A76" s="271" t="s">
        <v>269</v>
      </c>
      <c r="B76" s="76"/>
      <c r="C76" s="149"/>
      <c r="D76" s="91"/>
      <c r="E76" s="198"/>
      <c r="F76" s="65"/>
      <c r="G76" s="64"/>
    </row>
    <row r="77" spans="1:7">
      <c r="A77" s="272"/>
      <c r="B77" s="77"/>
      <c r="C77" s="149"/>
      <c r="D77" s="91"/>
      <c r="E77" s="198"/>
      <c r="F77" s="65"/>
      <c r="G77" s="64"/>
    </row>
    <row r="78" spans="1:7">
      <c r="A78" s="272"/>
      <c r="B78" s="77"/>
      <c r="C78" s="150"/>
      <c r="D78" s="74"/>
      <c r="E78" s="199"/>
      <c r="F78" s="65"/>
      <c r="G78" s="64"/>
    </row>
    <row r="79" spans="1:7">
      <c r="A79" s="274" t="s">
        <v>270</v>
      </c>
      <c r="B79" s="66" t="s">
        <v>290</v>
      </c>
      <c r="C79" s="221">
        <v>49004</v>
      </c>
      <c r="D79" s="222">
        <v>44501</v>
      </c>
      <c r="E79" s="221">
        <v>49004</v>
      </c>
      <c r="F79" s="73"/>
      <c r="G79" s="73"/>
    </row>
    <row r="80" spans="1:7">
      <c r="A80" s="275"/>
      <c r="B80" s="66" t="s">
        <v>291</v>
      </c>
      <c r="C80" s="221">
        <v>49168</v>
      </c>
      <c r="D80" s="92">
        <v>44505</v>
      </c>
      <c r="E80" s="221">
        <v>49168</v>
      </c>
      <c r="F80" s="66"/>
      <c r="G80" s="66"/>
    </row>
    <row r="81" spans="1:8">
      <c r="A81" s="275"/>
      <c r="B81" s="66" t="s">
        <v>292</v>
      </c>
      <c r="C81" s="221">
        <v>49661</v>
      </c>
      <c r="D81" s="92">
        <v>44523</v>
      </c>
      <c r="E81" s="221">
        <v>49661</v>
      </c>
      <c r="F81" s="66"/>
      <c r="G81" s="66"/>
    </row>
    <row r="82" spans="1:8">
      <c r="A82" s="275"/>
      <c r="B82" s="66" t="s">
        <v>293</v>
      </c>
      <c r="C82" s="221">
        <v>49665</v>
      </c>
      <c r="D82" s="92">
        <v>44523</v>
      </c>
      <c r="E82" s="221">
        <v>49665</v>
      </c>
      <c r="F82" s="66"/>
      <c r="G82" s="66"/>
    </row>
    <row r="83" spans="1:8">
      <c r="A83" s="275"/>
      <c r="B83" s="66" t="s">
        <v>294</v>
      </c>
      <c r="C83" s="221">
        <v>49668</v>
      </c>
      <c r="D83" s="92">
        <v>44523</v>
      </c>
      <c r="E83" s="221">
        <v>49668</v>
      </c>
      <c r="F83" s="66"/>
      <c r="G83" s="66"/>
    </row>
    <row r="84" spans="1:8" ht="15" customHeight="1">
      <c r="A84" s="276"/>
      <c r="B84" s="66" t="s">
        <v>295</v>
      </c>
      <c r="C84" s="221">
        <v>49701</v>
      </c>
      <c r="D84" s="92">
        <v>44524</v>
      </c>
      <c r="E84" s="221">
        <v>49701</v>
      </c>
      <c r="F84" s="66"/>
      <c r="G84" s="66"/>
    </row>
    <row r="85" spans="1:8" ht="15" customHeight="1">
      <c r="A85" s="274" t="s">
        <v>271</v>
      </c>
      <c r="B85" s="66"/>
      <c r="C85" s="221"/>
      <c r="D85" s="92"/>
      <c r="E85" s="221"/>
      <c r="F85" s="66"/>
      <c r="G85" s="66"/>
    </row>
    <row r="86" spans="1:8">
      <c r="A86" s="276"/>
      <c r="B86" s="76"/>
      <c r="C86" s="150"/>
      <c r="D86" s="75"/>
      <c r="E86" s="199"/>
      <c r="F86" s="66"/>
      <c r="G86" s="66"/>
    </row>
    <row r="87" spans="1:8">
      <c r="A87" s="32"/>
      <c r="B87" s="195" t="s">
        <v>163</v>
      </c>
      <c r="C87" s="196">
        <v>1</v>
      </c>
      <c r="D87" s="93" t="s">
        <v>99</v>
      </c>
      <c r="E87" s="200">
        <v>1</v>
      </c>
      <c r="F87" s="32"/>
      <c r="G87" s="32"/>
    </row>
    <row r="88" spans="1:8">
      <c r="A88" s="41"/>
      <c r="B88" s="41"/>
      <c r="C88" s="144"/>
      <c r="D88" s="41"/>
      <c r="E88" s="201"/>
    </row>
    <row r="89" spans="1:8">
      <c r="A89" s="41"/>
      <c r="B89" s="41"/>
      <c r="C89" s="144"/>
      <c r="D89" s="41"/>
      <c r="E89" s="201"/>
    </row>
    <row r="90" spans="1:8">
      <c r="A90" s="41"/>
      <c r="B90" s="41"/>
      <c r="C90" s="144"/>
      <c r="D90" s="41"/>
      <c r="E90" s="201"/>
    </row>
    <row r="91" spans="1:8" ht="15.75">
      <c r="A91" s="7" t="s">
        <v>68</v>
      </c>
      <c r="B91" s="30"/>
      <c r="C91" s="151"/>
      <c r="D91" s="30"/>
      <c r="E91" s="201"/>
    </row>
    <row r="93" spans="1:8" ht="25.5">
      <c r="A93" s="177" t="s">
        <v>69</v>
      </c>
      <c r="B93" s="177" t="s">
        <v>70</v>
      </c>
      <c r="C93" s="177" t="s">
        <v>71</v>
      </c>
      <c r="D93" s="177" t="s">
        <v>72</v>
      </c>
      <c r="E93" s="202" t="s">
        <v>73</v>
      </c>
      <c r="F93" s="177" t="s">
        <v>74</v>
      </c>
      <c r="G93" s="177" t="s">
        <v>75</v>
      </c>
      <c r="H93" s="177" t="s">
        <v>76</v>
      </c>
    </row>
    <row r="94" spans="1:8" ht="37.5" customHeight="1">
      <c r="A94" s="71"/>
      <c r="B94" s="72"/>
      <c r="C94" s="72"/>
      <c r="D94" s="72"/>
      <c r="E94" s="72"/>
      <c r="F94" s="72"/>
      <c r="G94" s="72"/>
      <c r="H94" s="31"/>
    </row>
    <row r="99" spans="1:8">
      <c r="A99" s="4" t="s">
        <v>77</v>
      </c>
    </row>
    <row r="100" spans="1:8">
      <c r="A100" s="176" t="s">
        <v>78</v>
      </c>
      <c r="B100" s="176" t="s">
        <v>70</v>
      </c>
      <c r="C100" s="177" t="s">
        <v>79</v>
      </c>
      <c r="D100" s="176" t="s">
        <v>80</v>
      </c>
      <c r="E100" s="197" t="s">
        <v>81</v>
      </c>
    </row>
    <row r="101" spans="1:8">
      <c r="A101" s="32"/>
      <c r="B101" s="32"/>
      <c r="C101" s="152"/>
      <c r="D101" s="32"/>
      <c r="E101" s="32"/>
    </row>
    <row r="102" spans="1:8">
      <c r="A102" s="266" t="s">
        <v>161</v>
      </c>
      <c r="B102" s="266"/>
      <c r="C102" s="266"/>
      <c r="D102" s="266"/>
      <c r="E102" s="266"/>
    </row>
    <row r="103" spans="1:8">
      <c r="A103" s="32"/>
      <c r="B103" s="32"/>
      <c r="C103" s="152"/>
      <c r="D103" s="32"/>
      <c r="E103" s="32"/>
    </row>
    <row r="104" spans="1:8">
      <c r="B104" s="11"/>
      <c r="C104" s="142"/>
      <c r="E104" s="41"/>
    </row>
    <row r="105" spans="1:8">
      <c r="B105" s="11"/>
      <c r="C105" s="142"/>
      <c r="E105" s="41"/>
    </row>
    <row r="106" spans="1:8">
      <c r="A106" s="7" t="s">
        <v>158</v>
      </c>
      <c r="B106" s="3"/>
      <c r="C106" s="153"/>
      <c r="D106" s="3"/>
      <c r="E106" s="3"/>
    </row>
    <row r="107" spans="1:8" ht="25.5">
      <c r="A107" s="177" t="s">
        <v>78</v>
      </c>
      <c r="B107" s="177" t="s">
        <v>70</v>
      </c>
      <c r="C107" s="177" t="s">
        <v>71</v>
      </c>
      <c r="D107" s="177" t="s">
        <v>72</v>
      </c>
      <c r="E107" s="202" t="s">
        <v>73</v>
      </c>
      <c r="F107" s="177" t="s">
        <v>75</v>
      </c>
      <c r="G107" s="177" t="s">
        <v>82</v>
      </c>
      <c r="H107" s="177" t="s">
        <v>83</v>
      </c>
    </row>
    <row r="108" spans="1:8" ht="63.75">
      <c r="A108" s="85">
        <v>1</v>
      </c>
      <c r="B108" s="67" t="s">
        <v>84</v>
      </c>
      <c r="C108" s="68" t="s">
        <v>159</v>
      </c>
      <c r="D108" s="67" t="s">
        <v>85</v>
      </c>
      <c r="E108" s="67" t="s">
        <v>272</v>
      </c>
      <c r="F108" s="69">
        <v>1</v>
      </c>
      <c r="G108" s="67" t="s">
        <v>272</v>
      </c>
      <c r="H108" s="67" t="s">
        <v>144</v>
      </c>
    </row>
    <row r="109" spans="1:8" ht="76.5">
      <c r="A109" s="85">
        <v>2</v>
      </c>
      <c r="B109" s="190" t="s">
        <v>273</v>
      </c>
      <c r="C109" s="68" t="s">
        <v>274</v>
      </c>
      <c r="D109" s="67" t="s">
        <v>85</v>
      </c>
      <c r="E109" s="67" t="s">
        <v>275</v>
      </c>
      <c r="F109" s="69">
        <v>1</v>
      </c>
      <c r="G109" s="67" t="s">
        <v>276</v>
      </c>
      <c r="H109" s="67" t="s">
        <v>144</v>
      </c>
    </row>
    <row r="110" spans="1:8" ht="38.25">
      <c r="A110" s="191">
        <v>3</v>
      </c>
      <c r="B110" s="67" t="s">
        <v>277</v>
      </c>
      <c r="C110" s="68" t="s">
        <v>160</v>
      </c>
      <c r="D110" s="87" t="s">
        <v>85</v>
      </c>
      <c r="E110" s="67" t="s">
        <v>278</v>
      </c>
      <c r="F110" s="86">
        <v>1</v>
      </c>
      <c r="G110" s="67" t="s">
        <v>279</v>
      </c>
      <c r="H110" s="192" t="s">
        <v>280</v>
      </c>
    </row>
    <row r="111" spans="1:8" ht="38.25">
      <c r="A111" s="85">
        <v>4</v>
      </c>
      <c r="B111" s="190" t="s">
        <v>281</v>
      </c>
      <c r="C111" s="63" t="s">
        <v>282</v>
      </c>
      <c r="D111" s="67" t="s">
        <v>85</v>
      </c>
      <c r="E111" s="67" t="s">
        <v>283</v>
      </c>
      <c r="F111" s="69">
        <v>1</v>
      </c>
      <c r="G111" s="67" t="s">
        <v>283</v>
      </c>
      <c r="H111" s="67" t="s">
        <v>280</v>
      </c>
    </row>
    <row r="112" spans="1:8" ht="114.75">
      <c r="A112" s="85">
        <v>5</v>
      </c>
      <c r="B112" s="63" t="s">
        <v>284</v>
      </c>
      <c r="C112" s="68" t="s">
        <v>150</v>
      </c>
      <c r="D112" s="67" t="s">
        <v>85</v>
      </c>
      <c r="E112" s="67" t="s">
        <v>285</v>
      </c>
      <c r="F112" s="69">
        <v>1</v>
      </c>
      <c r="G112" s="67" t="s">
        <v>285</v>
      </c>
      <c r="H112" s="126" t="s">
        <v>151</v>
      </c>
    </row>
    <row r="113" spans="1:10" ht="32.25" customHeight="1">
      <c r="A113" s="193"/>
      <c r="B113" s="226" t="s">
        <v>286</v>
      </c>
      <c r="C113" s="226"/>
      <c r="D113" s="226"/>
      <c r="E113" s="226"/>
      <c r="F113" s="226"/>
      <c r="G113" s="226"/>
      <c r="H113" s="226"/>
      <c r="I113" s="127"/>
      <c r="J113" s="127"/>
    </row>
    <row r="114" spans="1:10" ht="15.75" customHeight="1">
      <c r="A114" s="193"/>
      <c r="B114" s="227" t="s">
        <v>287</v>
      </c>
      <c r="C114" s="227"/>
      <c r="D114" s="227"/>
      <c r="E114" s="227"/>
      <c r="F114" s="227"/>
      <c r="G114" s="227"/>
      <c r="H114" s="227"/>
      <c r="I114" s="127"/>
      <c r="J114" s="127"/>
    </row>
    <row r="115" spans="1:10" ht="18" customHeight="1">
      <c r="A115" s="193"/>
      <c r="B115" s="227" t="s">
        <v>288</v>
      </c>
      <c r="C115" s="227"/>
      <c r="D115" s="227"/>
      <c r="E115" s="227"/>
      <c r="F115" s="227"/>
      <c r="G115" s="227"/>
      <c r="H115" s="227"/>
      <c r="I115" s="127"/>
      <c r="J115" s="127"/>
    </row>
    <row r="116" spans="1:10">
      <c r="D116" s="88"/>
    </row>
    <row r="117" spans="1:10">
      <c r="D117" s="88"/>
    </row>
    <row r="120" spans="1:10">
      <c r="A120" s="4" t="s">
        <v>86</v>
      </c>
    </row>
    <row r="121" spans="1:10">
      <c r="A121" s="194" t="s">
        <v>78</v>
      </c>
      <c r="B121" s="194" t="s">
        <v>234</v>
      </c>
      <c r="C121" s="194" t="s">
        <v>235</v>
      </c>
      <c r="D121" s="194" t="s">
        <v>70</v>
      </c>
      <c r="E121" s="320" t="s">
        <v>236</v>
      </c>
      <c r="F121" s="194" t="s">
        <v>87</v>
      </c>
      <c r="G121" s="194" t="s">
        <v>136</v>
      </c>
      <c r="H121" s="70"/>
    </row>
    <row r="122" spans="1:10">
      <c r="A122" s="129"/>
      <c r="B122" s="90">
        <v>373577</v>
      </c>
      <c r="C122" s="90" t="s">
        <v>296</v>
      </c>
      <c r="D122" s="129"/>
      <c r="E122" s="295">
        <v>20000000</v>
      </c>
      <c r="F122" s="89" t="s">
        <v>308</v>
      </c>
      <c r="G122" s="90" t="s">
        <v>328</v>
      </c>
      <c r="H122" s="70"/>
    </row>
    <row r="123" spans="1:10">
      <c r="A123" s="130"/>
      <c r="B123" s="90">
        <v>373435</v>
      </c>
      <c r="C123" s="90" t="s">
        <v>297</v>
      </c>
      <c r="D123" s="129"/>
      <c r="E123" s="295">
        <v>320000000</v>
      </c>
      <c r="F123" s="89" t="s">
        <v>308</v>
      </c>
      <c r="G123" s="90" t="s">
        <v>328</v>
      </c>
      <c r="H123" s="70"/>
    </row>
    <row r="124" spans="1:10">
      <c r="A124" s="129"/>
      <c r="B124" s="90">
        <v>367732</v>
      </c>
      <c r="C124" s="90" t="s">
        <v>298</v>
      </c>
      <c r="D124" s="129"/>
      <c r="E124" s="295">
        <v>1090000000</v>
      </c>
      <c r="F124" s="89" t="s">
        <v>309</v>
      </c>
      <c r="G124" s="90" t="s">
        <v>328</v>
      </c>
      <c r="H124" s="70"/>
    </row>
    <row r="125" spans="1:10" ht="36.75">
      <c r="A125" s="130"/>
      <c r="B125" s="90">
        <v>367732</v>
      </c>
      <c r="C125" s="90" t="s">
        <v>298</v>
      </c>
      <c r="D125" s="129"/>
      <c r="E125" s="295">
        <v>10000000</v>
      </c>
      <c r="F125" s="296" t="s">
        <v>310</v>
      </c>
      <c r="G125" s="90" t="s">
        <v>328</v>
      </c>
      <c r="H125" s="70"/>
    </row>
    <row r="126" spans="1:10" ht="30">
      <c r="A126" s="129"/>
      <c r="B126" s="90">
        <v>367732</v>
      </c>
      <c r="C126" s="90" t="s">
        <v>298</v>
      </c>
      <c r="D126" s="129"/>
      <c r="E126" s="295">
        <v>200000000</v>
      </c>
      <c r="F126" s="89" t="s">
        <v>311</v>
      </c>
      <c r="G126" s="90" t="s">
        <v>328</v>
      </c>
      <c r="H126" s="70"/>
    </row>
    <row r="127" spans="1:10">
      <c r="A127" s="129"/>
      <c r="B127" s="90">
        <v>367732</v>
      </c>
      <c r="C127" s="90" t="s">
        <v>298</v>
      </c>
      <c r="D127" s="129"/>
      <c r="E127" s="295">
        <v>600000000</v>
      </c>
      <c r="F127" s="89" t="s">
        <v>312</v>
      </c>
      <c r="G127" s="90" t="s">
        <v>328</v>
      </c>
      <c r="H127" s="70"/>
    </row>
    <row r="128" spans="1:10">
      <c r="A128" s="129"/>
      <c r="B128" s="90">
        <v>370673</v>
      </c>
      <c r="C128" s="90" t="s">
        <v>299</v>
      </c>
      <c r="D128" s="129"/>
      <c r="E128" s="295">
        <v>57350000</v>
      </c>
      <c r="F128" s="89" t="s">
        <v>313</v>
      </c>
      <c r="G128" s="90" t="s">
        <v>329</v>
      </c>
      <c r="H128" s="70"/>
    </row>
    <row r="129" spans="1:8" ht="30">
      <c r="A129" s="129"/>
      <c r="B129" s="90">
        <v>376497</v>
      </c>
      <c r="C129" s="90" t="s">
        <v>300</v>
      </c>
      <c r="D129" s="129"/>
      <c r="E129" s="295">
        <v>300000000</v>
      </c>
      <c r="F129" s="89" t="s">
        <v>314</v>
      </c>
      <c r="G129" s="90" t="s">
        <v>328</v>
      </c>
      <c r="H129" s="70"/>
    </row>
    <row r="130" spans="1:8" ht="30">
      <c r="A130" s="129"/>
      <c r="B130" s="90">
        <v>379309</v>
      </c>
      <c r="C130" s="90" t="s">
        <v>301</v>
      </c>
      <c r="D130" s="129"/>
      <c r="E130" s="295">
        <v>300000000</v>
      </c>
      <c r="F130" s="89" t="s">
        <v>315</v>
      </c>
      <c r="G130" s="90" t="s">
        <v>328</v>
      </c>
      <c r="H130" s="70"/>
    </row>
    <row r="131" spans="1:8">
      <c r="A131" s="129"/>
      <c r="B131" s="90">
        <v>359899</v>
      </c>
      <c r="C131" s="90" t="s">
        <v>302</v>
      </c>
      <c r="D131" s="129"/>
      <c r="E131" s="295">
        <v>29088000</v>
      </c>
      <c r="F131" s="89" t="s">
        <v>316</v>
      </c>
      <c r="G131" s="90" t="s">
        <v>328</v>
      </c>
      <c r="H131" s="70"/>
    </row>
    <row r="132" spans="1:8">
      <c r="A132" s="129"/>
      <c r="B132" s="90">
        <v>359899</v>
      </c>
      <c r="C132" s="90" t="s">
        <v>302</v>
      </c>
      <c r="D132" s="129"/>
      <c r="E132" s="295">
        <v>178380900</v>
      </c>
      <c r="F132" s="89" t="s">
        <v>317</v>
      </c>
      <c r="G132" s="90" t="s">
        <v>328</v>
      </c>
      <c r="H132" s="70"/>
    </row>
    <row r="133" spans="1:8">
      <c r="A133" s="129"/>
      <c r="B133" s="90">
        <v>359899</v>
      </c>
      <c r="C133" s="90" t="s">
        <v>302</v>
      </c>
      <c r="D133" s="129"/>
      <c r="E133" s="295">
        <v>1700000</v>
      </c>
      <c r="F133" s="89" t="s">
        <v>318</v>
      </c>
      <c r="G133" s="90" t="s">
        <v>328</v>
      </c>
      <c r="H133" s="70"/>
    </row>
    <row r="134" spans="1:8" ht="30">
      <c r="A134" s="129"/>
      <c r="B134" s="90">
        <v>382392</v>
      </c>
      <c r="C134" s="90" t="s">
        <v>303</v>
      </c>
      <c r="D134" s="129"/>
      <c r="E134" s="295">
        <v>24487500</v>
      </c>
      <c r="F134" s="89" t="s">
        <v>319</v>
      </c>
      <c r="G134" s="90" t="s">
        <v>329</v>
      </c>
      <c r="H134" s="70"/>
    </row>
    <row r="135" spans="1:8">
      <c r="A135" s="129"/>
      <c r="B135" s="90">
        <v>384230</v>
      </c>
      <c r="C135" s="90" t="s">
        <v>304</v>
      </c>
      <c r="D135" s="129"/>
      <c r="E135" s="295">
        <v>13250000</v>
      </c>
      <c r="F135" s="89" t="s">
        <v>320</v>
      </c>
      <c r="G135" s="90" t="s">
        <v>329</v>
      </c>
      <c r="H135" s="70"/>
    </row>
    <row r="136" spans="1:8">
      <c r="A136" s="129"/>
      <c r="B136" s="90">
        <v>384230</v>
      </c>
      <c r="C136" s="90" t="s">
        <v>304</v>
      </c>
      <c r="D136" s="129"/>
      <c r="E136" s="295">
        <v>6754000</v>
      </c>
      <c r="F136" s="89" t="s">
        <v>321</v>
      </c>
      <c r="G136" s="90" t="s">
        <v>329</v>
      </c>
      <c r="H136" s="70"/>
    </row>
    <row r="137" spans="1:8">
      <c r="A137" s="129"/>
      <c r="B137" s="90">
        <v>384230</v>
      </c>
      <c r="C137" s="90" t="s">
        <v>304</v>
      </c>
      <c r="D137" s="129"/>
      <c r="E137" s="295">
        <v>7362900</v>
      </c>
      <c r="F137" s="89" t="s">
        <v>322</v>
      </c>
      <c r="G137" s="90" t="s">
        <v>329</v>
      </c>
      <c r="H137" s="70"/>
    </row>
    <row r="138" spans="1:8">
      <c r="A138" s="129"/>
      <c r="B138" s="90">
        <v>384230</v>
      </c>
      <c r="C138" s="90" t="s">
        <v>304</v>
      </c>
      <c r="D138" s="129"/>
      <c r="E138" s="295">
        <v>5837500</v>
      </c>
      <c r="F138" s="89" t="s">
        <v>323</v>
      </c>
      <c r="G138" s="90" t="s">
        <v>329</v>
      </c>
      <c r="H138" s="70"/>
    </row>
    <row r="139" spans="1:8">
      <c r="A139" s="129"/>
      <c r="B139" s="90">
        <v>384230</v>
      </c>
      <c r="C139" s="90" t="s">
        <v>304</v>
      </c>
      <c r="D139" s="129"/>
      <c r="E139" s="295">
        <v>17730000</v>
      </c>
      <c r="F139" s="89" t="s">
        <v>324</v>
      </c>
      <c r="G139" s="90" t="s">
        <v>329</v>
      </c>
      <c r="H139" s="70"/>
    </row>
    <row r="140" spans="1:8" ht="30">
      <c r="A140" s="129"/>
      <c r="B140" s="90">
        <v>384230</v>
      </c>
      <c r="C140" s="90" t="s">
        <v>304</v>
      </c>
      <c r="D140" s="129"/>
      <c r="E140" s="295">
        <v>19019400</v>
      </c>
      <c r="F140" s="89" t="s">
        <v>325</v>
      </c>
      <c r="G140" s="90" t="s">
        <v>329</v>
      </c>
      <c r="H140" s="70"/>
    </row>
    <row r="141" spans="1:8">
      <c r="A141" s="129"/>
      <c r="B141" s="90">
        <v>383363</v>
      </c>
      <c r="C141" s="90" t="s">
        <v>305</v>
      </c>
      <c r="D141" s="129"/>
      <c r="E141" s="295">
        <v>4371500</v>
      </c>
      <c r="F141" s="89" t="s">
        <v>321</v>
      </c>
      <c r="G141" s="90" t="s">
        <v>329</v>
      </c>
      <c r="H141" s="70"/>
    </row>
    <row r="142" spans="1:8">
      <c r="A142" s="129"/>
      <c r="B142" s="90">
        <v>385169</v>
      </c>
      <c r="C142" s="90" t="s">
        <v>306</v>
      </c>
      <c r="D142" s="129"/>
      <c r="E142" s="295">
        <v>8994000</v>
      </c>
      <c r="F142" s="89" t="s">
        <v>326</v>
      </c>
      <c r="G142" s="90" t="s">
        <v>329</v>
      </c>
      <c r="H142" s="70"/>
    </row>
    <row r="143" spans="1:8">
      <c r="A143" s="129"/>
      <c r="B143" s="90">
        <v>385171</v>
      </c>
      <c r="C143" s="90" t="s">
        <v>307</v>
      </c>
      <c r="D143" s="129"/>
      <c r="E143" s="295">
        <v>7700000</v>
      </c>
      <c r="F143" s="89" t="s">
        <v>327</v>
      </c>
      <c r="G143" s="90" t="s">
        <v>329</v>
      </c>
      <c r="H143" s="70"/>
    </row>
    <row r="144" spans="1:8">
      <c r="A144" s="129"/>
      <c r="B144" s="297" t="s">
        <v>330</v>
      </c>
      <c r="C144" s="302" t="s">
        <v>343</v>
      </c>
      <c r="D144" s="129"/>
      <c r="E144" s="305">
        <f>8000000*12</f>
        <v>96000000</v>
      </c>
      <c r="F144" s="306" t="s">
        <v>347</v>
      </c>
      <c r="G144" s="90" t="s">
        <v>328</v>
      </c>
      <c r="H144" s="70"/>
    </row>
    <row r="145" spans="1:8">
      <c r="A145" s="129"/>
      <c r="B145" s="298"/>
      <c r="C145" s="303"/>
      <c r="D145" s="129"/>
      <c r="E145" s="305">
        <f>78000000*2</f>
        <v>156000000</v>
      </c>
      <c r="F145" s="306" t="s">
        <v>348</v>
      </c>
      <c r="G145" s="90" t="s">
        <v>328</v>
      </c>
      <c r="H145" s="70"/>
    </row>
    <row r="146" spans="1:8">
      <c r="A146" s="129"/>
      <c r="B146" s="299"/>
      <c r="C146" s="304"/>
      <c r="D146" s="129"/>
      <c r="E146" s="305">
        <f>7000000*12</f>
        <v>84000000</v>
      </c>
      <c r="F146" s="306" t="s">
        <v>349</v>
      </c>
      <c r="G146" s="90" t="s">
        <v>329</v>
      </c>
      <c r="H146" s="70"/>
    </row>
    <row r="147" spans="1:8">
      <c r="A147" s="129"/>
      <c r="B147" s="297" t="s">
        <v>331</v>
      </c>
      <c r="C147" s="224" t="s">
        <v>344</v>
      </c>
      <c r="D147" s="129"/>
      <c r="E147" s="305">
        <f>184164000+227792000</f>
        <v>411956000</v>
      </c>
      <c r="F147" s="307" t="s">
        <v>350</v>
      </c>
      <c r="G147" s="90" t="s">
        <v>329</v>
      </c>
      <c r="H147" s="70"/>
    </row>
    <row r="148" spans="1:8">
      <c r="A148" s="129"/>
      <c r="B148" s="298"/>
      <c r="C148" s="228"/>
      <c r="D148" s="129"/>
      <c r="E148" s="305">
        <f>1764360000+1044000000</f>
        <v>2808360000</v>
      </c>
      <c r="F148" s="307" t="s">
        <v>351</v>
      </c>
      <c r="G148" s="90" t="s">
        <v>328</v>
      </c>
      <c r="H148" s="70"/>
    </row>
    <row r="149" spans="1:8">
      <c r="A149" s="129"/>
      <c r="B149" s="298"/>
      <c r="C149" s="228"/>
      <c r="D149" s="129"/>
      <c r="E149" s="305">
        <f>1176240000+696000000</f>
        <v>1872240000</v>
      </c>
      <c r="F149" s="307" t="s">
        <v>352</v>
      </c>
      <c r="G149" s="90" t="s">
        <v>329</v>
      </c>
      <c r="H149" s="70"/>
    </row>
    <row r="150" spans="1:8">
      <c r="A150" s="129"/>
      <c r="B150" s="298"/>
      <c r="C150" s="228"/>
      <c r="D150" s="129"/>
      <c r="E150" s="305">
        <f>995750000+147200000</f>
        <v>1142950000</v>
      </c>
      <c r="F150" s="307" t="s">
        <v>353</v>
      </c>
      <c r="G150" s="90" t="s">
        <v>329</v>
      </c>
      <c r="H150" s="70"/>
    </row>
    <row r="151" spans="1:8">
      <c r="A151" s="129"/>
      <c r="B151" s="298"/>
      <c r="C151" s="228"/>
      <c r="D151" s="129"/>
      <c r="E151" s="305">
        <f>1588708000+411520000</f>
        <v>2000228000</v>
      </c>
      <c r="F151" s="307" t="s">
        <v>354</v>
      </c>
      <c r="G151" s="90" t="s">
        <v>328</v>
      </c>
      <c r="H151" s="70"/>
    </row>
    <row r="152" spans="1:8">
      <c r="A152" s="129"/>
      <c r="B152" s="298"/>
      <c r="C152" s="228"/>
      <c r="D152" s="129"/>
      <c r="E152" s="305">
        <f>2690262000+654080000</f>
        <v>3344342000</v>
      </c>
      <c r="F152" s="307" t="s">
        <v>355</v>
      </c>
      <c r="G152" s="90" t="s">
        <v>328</v>
      </c>
      <c r="H152" s="70"/>
    </row>
    <row r="153" spans="1:8">
      <c r="A153" s="129"/>
      <c r="B153" s="298"/>
      <c r="C153" s="228"/>
      <c r="D153" s="129"/>
      <c r="E153" s="305">
        <f>195814000+158096000</f>
        <v>353910000</v>
      </c>
      <c r="F153" s="307" t="s">
        <v>356</v>
      </c>
      <c r="G153" s="90" t="s">
        <v>329</v>
      </c>
      <c r="H153" s="70"/>
    </row>
    <row r="154" spans="1:8">
      <c r="A154" s="129"/>
      <c r="B154" s="298"/>
      <c r="C154" s="228"/>
      <c r="D154" s="129"/>
      <c r="E154" s="305">
        <v>2514770000</v>
      </c>
      <c r="F154" s="307" t="s">
        <v>357</v>
      </c>
      <c r="G154" s="90" t="s">
        <v>328</v>
      </c>
      <c r="H154" s="70"/>
    </row>
    <row r="155" spans="1:8">
      <c r="A155" s="129"/>
      <c r="B155" s="299"/>
      <c r="C155" s="225"/>
      <c r="D155" s="129"/>
      <c r="E155" s="305">
        <v>133903000</v>
      </c>
      <c r="F155" s="307" t="s">
        <v>358</v>
      </c>
      <c r="G155" s="90" t="s">
        <v>328</v>
      </c>
      <c r="H155" s="70"/>
    </row>
    <row r="156" spans="1:8">
      <c r="A156" s="129"/>
      <c r="B156" s="297" t="s">
        <v>332</v>
      </c>
      <c r="C156" s="224" t="s">
        <v>345</v>
      </c>
      <c r="D156" s="129"/>
      <c r="E156" s="305">
        <v>1865360000</v>
      </c>
      <c r="F156" s="307" t="s">
        <v>359</v>
      </c>
      <c r="G156" s="90" t="s">
        <v>328</v>
      </c>
      <c r="H156" s="70"/>
    </row>
    <row r="157" spans="1:8">
      <c r="A157" s="129"/>
      <c r="B157" s="298"/>
      <c r="C157" s="228"/>
      <c r="D157" s="129"/>
      <c r="E157" s="305">
        <v>405600000</v>
      </c>
      <c r="F157" s="307" t="s">
        <v>360</v>
      </c>
      <c r="G157" s="90" t="s">
        <v>328</v>
      </c>
      <c r="H157" s="70"/>
    </row>
    <row r="158" spans="1:8">
      <c r="A158" s="129"/>
      <c r="B158" s="298"/>
      <c r="C158" s="228"/>
      <c r="D158" s="129"/>
      <c r="E158" s="305">
        <v>305344000</v>
      </c>
      <c r="F158" s="307" t="s">
        <v>361</v>
      </c>
      <c r="G158" s="90" t="s">
        <v>328</v>
      </c>
      <c r="H158" s="70"/>
    </row>
    <row r="159" spans="1:8">
      <c r="A159" s="129"/>
      <c r="B159" s="298"/>
      <c r="C159" s="228"/>
      <c r="D159" s="129"/>
      <c r="E159" s="305">
        <v>1230840000</v>
      </c>
      <c r="F159" s="307" t="s">
        <v>362</v>
      </c>
      <c r="G159" s="90" t="s">
        <v>328</v>
      </c>
      <c r="H159" s="70"/>
    </row>
    <row r="160" spans="1:8">
      <c r="A160" s="129"/>
      <c r="B160" s="298"/>
      <c r="C160" s="228"/>
      <c r="D160" s="129"/>
      <c r="E160" s="305">
        <v>1219400000</v>
      </c>
      <c r="F160" s="307" t="s">
        <v>363</v>
      </c>
      <c r="G160" s="90" t="s">
        <v>328</v>
      </c>
      <c r="H160" s="70"/>
    </row>
    <row r="161" spans="1:8">
      <c r="A161" s="129"/>
      <c r="B161" s="298"/>
      <c r="C161" s="228"/>
      <c r="D161" s="129"/>
      <c r="E161" s="305">
        <v>1983280000</v>
      </c>
      <c r="F161" s="307" t="s">
        <v>357</v>
      </c>
      <c r="G161" s="90" t="s">
        <v>328</v>
      </c>
      <c r="H161" s="70"/>
    </row>
    <row r="162" spans="1:8">
      <c r="A162" s="129"/>
      <c r="B162" s="298"/>
      <c r="C162" s="228"/>
      <c r="D162" s="129"/>
      <c r="E162" s="305">
        <v>1286563200</v>
      </c>
      <c r="F162" s="307" t="s">
        <v>355</v>
      </c>
      <c r="G162" s="90" t="s">
        <v>328</v>
      </c>
      <c r="H162" s="70"/>
    </row>
    <row r="163" spans="1:8">
      <c r="A163" s="129"/>
      <c r="B163" s="298"/>
      <c r="C163" s="228"/>
      <c r="D163" s="129"/>
      <c r="E163" s="305">
        <v>819228800</v>
      </c>
      <c r="F163" s="307" t="s">
        <v>354</v>
      </c>
      <c r="G163" s="90" t="s">
        <v>328</v>
      </c>
      <c r="H163" s="70"/>
    </row>
    <row r="164" spans="1:8">
      <c r="A164" s="129"/>
      <c r="B164" s="298"/>
      <c r="C164" s="228"/>
      <c r="D164" s="129"/>
      <c r="E164" s="305">
        <v>312000000</v>
      </c>
      <c r="F164" s="307" t="s">
        <v>364</v>
      </c>
      <c r="G164" s="90" t="s">
        <v>329</v>
      </c>
      <c r="H164" s="70"/>
    </row>
    <row r="165" spans="1:8">
      <c r="A165" s="129"/>
      <c r="B165" s="298"/>
      <c r="C165" s="228"/>
      <c r="D165" s="129"/>
      <c r="E165" s="305">
        <v>2059200000</v>
      </c>
      <c r="F165" s="307" t="s">
        <v>352</v>
      </c>
      <c r="G165" s="90" t="s">
        <v>328</v>
      </c>
      <c r="H165" s="70"/>
    </row>
    <row r="166" spans="1:8">
      <c r="A166" s="129"/>
      <c r="B166" s="299"/>
      <c r="C166" s="225"/>
      <c r="D166" s="129"/>
      <c r="E166" s="305">
        <v>801008000</v>
      </c>
      <c r="F166" s="307" t="s">
        <v>356</v>
      </c>
      <c r="G166" s="90" t="s">
        <v>328</v>
      </c>
      <c r="H166" s="70"/>
    </row>
    <row r="167" spans="1:8">
      <c r="A167" s="129"/>
      <c r="B167" s="297" t="s">
        <v>333</v>
      </c>
      <c r="C167" s="300" t="s">
        <v>346</v>
      </c>
      <c r="D167" s="129"/>
      <c r="E167" s="305">
        <v>430080000</v>
      </c>
      <c r="F167" s="307" t="s">
        <v>365</v>
      </c>
      <c r="G167" s="90" t="s">
        <v>328</v>
      </c>
      <c r="H167" s="70"/>
    </row>
    <row r="168" spans="1:8">
      <c r="A168" s="129"/>
      <c r="B168" s="299"/>
      <c r="C168" s="301"/>
      <c r="D168" s="129"/>
      <c r="E168" s="305">
        <v>11660000</v>
      </c>
      <c r="F168" s="307" t="s">
        <v>366</v>
      </c>
      <c r="G168" s="90" t="s">
        <v>329</v>
      </c>
      <c r="H168" s="70"/>
    </row>
    <row r="169" spans="1:8">
      <c r="A169" s="129"/>
      <c r="B169" s="297" t="s">
        <v>334</v>
      </c>
      <c r="C169" s="302" t="s">
        <v>367</v>
      </c>
      <c r="D169" s="129"/>
      <c r="E169" s="305">
        <f>1662500000+27225000+880425000</f>
        <v>2570150000</v>
      </c>
      <c r="F169" s="315" t="s">
        <v>355</v>
      </c>
      <c r="G169" s="90" t="s">
        <v>328</v>
      </c>
      <c r="H169" s="70"/>
    </row>
    <row r="170" spans="1:8">
      <c r="A170" s="129"/>
      <c r="B170" s="298"/>
      <c r="C170" s="303"/>
      <c r="D170" s="129"/>
      <c r="E170" s="305">
        <f>645000000+45375000+658350000+276000000+693000000</f>
        <v>2317725000</v>
      </c>
      <c r="F170" s="315" t="s">
        <v>360</v>
      </c>
      <c r="G170" s="90" t="s">
        <v>328</v>
      </c>
      <c r="H170" s="70"/>
    </row>
    <row r="171" spans="1:8">
      <c r="A171" s="129"/>
      <c r="B171" s="298"/>
      <c r="C171" s="303"/>
      <c r="D171" s="129"/>
      <c r="E171" s="305">
        <f>1300500000+106950000</f>
        <v>1407450000</v>
      </c>
      <c r="F171" s="315" t="s">
        <v>379</v>
      </c>
      <c r="G171" s="90" t="s">
        <v>328</v>
      </c>
      <c r="H171" s="70"/>
    </row>
    <row r="172" spans="1:8" ht="25.5">
      <c r="A172" s="129"/>
      <c r="B172" s="298"/>
      <c r="C172" s="303"/>
      <c r="D172" s="129"/>
      <c r="E172" s="305">
        <v>780300000</v>
      </c>
      <c r="F172" s="316" t="s">
        <v>380</v>
      </c>
      <c r="G172" s="90" t="s">
        <v>328</v>
      </c>
      <c r="H172" s="70"/>
    </row>
    <row r="173" spans="1:8">
      <c r="A173" s="129"/>
      <c r="B173" s="298"/>
      <c r="C173" s="303"/>
      <c r="D173" s="129"/>
      <c r="E173" s="305">
        <f>997500000+18150000+586950000</f>
        <v>1602600000</v>
      </c>
      <c r="F173" s="316" t="s">
        <v>354</v>
      </c>
      <c r="G173" s="90" t="s">
        <v>328</v>
      </c>
      <c r="H173" s="70"/>
    </row>
    <row r="174" spans="1:8">
      <c r="A174" s="129"/>
      <c r="B174" s="298"/>
      <c r="C174" s="303"/>
      <c r="D174" s="129"/>
      <c r="E174" s="305">
        <f>1612500000+665000000+1097250000+414000000</f>
        <v>3788750000</v>
      </c>
      <c r="F174" s="316" t="s">
        <v>365</v>
      </c>
      <c r="G174" s="90" t="s">
        <v>328</v>
      </c>
      <c r="H174" s="70"/>
    </row>
    <row r="175" spans="1:8">
      <c r="A175" s="129"/>
      <c r="B175" s="298"/>
      <c r="C175" s="303"/>
      <c r="D175" s="129"/>
      <c r="E175" s="305">
        <v>520200000</v>
      </c>
      <c r="F175" s="316" t="s">
        <v>363</v>
      </c>
      <c r="G175" s="90" t="s">
        <v>328</v>
      </c>
      <c r="H175" s="70"/>
    </row>
    <row r="176" spans="1:8">
      <c r="A176" s="129"/>
      <c r="B176" s="298"/>
      <c r="C176" s="303"/>
      <c r="D176" s="129"/>
      <c r="E176" s="305">
        <v>1732500000</v>
      </c>
      <c r="F176" s="316" t="s">
        <v>352</v>
      </c>
      <c r="G176" s="90" t="s">
        <v>328</v>
      </c>
      <c r="H176" s="70"/>
    </row>
    <row r="177" spans="1:8">
      <c r="A177" s="129"/>
      <c r="B177" s="298"/>
      <c r="C177" s="303"/>
      <c r="D177" s="129"/>
      <c r="E177" s="305">
        <v>1039500000</v>
      </c>
      <c r="F177" s="316" t="s">
        <v>351</v>
      </c>
      <c r="G177" s="90" t="s">
        <v>328</v>
      </c>
      <c r="H177" s="70"/>
    </row>
    <row r="178" spans="1:8">
      <c r="A178" s="129"/>
      <c r="B178" s="298"/>
      <c r="C178" s="303"/>
      <c r="D178" s="129"/>
      <c r="E178" s="305">
        <f>967500000+438900000</f>
        <v>1406400000</v>
      </c>
      <c r="F178" s="316" t="s">
        <v>381</v>
      </c>
      <c r="G178" s="90" t="s">
        <v>328</v>
      </c>
      <c r="H178" s="70"/>
    </row>
    <row r="179" spans="1:8">
      <c r="A179" s="130"/>
      <c r="B179" s="298"/>
      <c r="C179" s="304"/>
      <c r="D179" s="129"/>
      <c r="E179" s="305">
        <v>1467375000</v>
      </c>
      <c r="F179" s="316" t="s">
        <v>357</v>
      </c>
      <c r="G179" s="90" t="s">
        <v>328</v>
      </c>
      <c r="H179" s="70"/>
    </row>
    <row r="180" spans="1:8">
      <c r="A180" s="129"/>
      <c r="B180" s="298"/>
      <c r="C180" s="302" t="s">
        <v>368</v>
      </c>
      <c r="D180" s="129"/>
      <c r="E180" s="305">
        <f>712500000+61875000+352170000</f>
        <v>1126545000</v>
      </c>
      <c r="F180" s="316" t="s">
        <v>355</v>
      </c>
      <c r="G180" s="90" t="s">
        <v>328</v>
      </c>
      <c r="H180" s="70"/>
    </row>
    <row r="181" spans="1:8">
      <c r="A181" s="32"/>
      <c r="B181" s="298"/>
      <c r="C181" s="303"/>
      <c r="D181" s="32"/>
      <c r="E181" s="305">
        <f>246400000+103125000+504000000+348000000+297000000</f>
        <v>1498525000</v>
      </c>
      <c r="F181" s="316" t="s">
        <v>360</v>
      </c>
      <c r="G181" s="90" t="s">
        <v>328</v>
      </c>
      <c r="H181" s="70"/>
    </row>
    <row r="182" spans="1:8">
      <c r="A182" s="32"/>
      <c r="B182" s="298"/>
      <c r="C182" s="303"/>
      <c r="D182" s="32"/>
      <c r="E182" s="305">
        <f>628875000+83700000</f>
        <v>712575000</v>
      </c>
      <c r="F182" s="317" t="s">
        <v>379</v>
      </c>
      <c r="G182" s="90" t="s">
        <v>328</v>
      </c>
      <c r="H182" s="70"/>
    </row>
    <row r="183" spans="1:8">
      <c r="A183" s="32"/>
      <c r="B183" s="298"/>
      <c r="C183" s="303"/>
      <c r="D183" s="32"/>
      <c r="E183" s="305">
        <f>377325000+147390000</f>
        <v>524715000</v>
      </c>
      <c r="F183" s="317" t="s">
        <v>380</v>
      </c>
      <c r="G183" s="90" t="s">
        <v>328</v>
      </c>
      <c r="H183" s="70"/>
    </row>
    <row r="184" spans="1:8">
      <c r="A184" s="32"/>
      <c r="B184" s="298"/>
      <c r="C184" s="303"/>
      <c r="D184" s="32"/>
      <c r="E184" s="305">
        <f>427500000+41250000+234780000</f>
        <v>703530000</v>
      </c>
      <c r="F184" s="305" t="s">
        <v>354</v>
      </c>
      <c r="G184" s="90" t="s">
        <v>328</v>
      </c>
      <c r="H184" s="70"/>
    </row>
    <row r="185" spans="1:8">
      <c r="A185" s="32"/>
      <c r="B185" s="298"/>
      <c r="C185" s="303"/>
      <c r="D185" s="32"/>
      <c r="E185" s="305">
        <f>251550000+98260000</f>
        <v>349810000</v>
      </c>
      <c r="F185" s="317" t="s">
        <v>363</v>
      </c>
      <c r="G185" s="90" t="s">
        <v>328</v>
      </c>
      <c r="H185" s="70"/>
    </row>
    <row r="186" spans="1:8">
      <c r="A186" s="32"/>
      <c r="B186" s="298"/>
      <c r="C186" s="303"/>
      <c r="D186" s="32"/>
      <c r="E186" s="305">
        <f>616000000+285000000+840000000+522000000+245650000</f>
        <v>2508650000</v>
      </c>
      <c r="F186" s="317" t="s">
        <v>365</v>
      </c>
      <c r="G186" s="90" t="s">
        <v>328</v>
      </c>
      <c r="H186" s="70"/>
    </row>
    <row r="187" spans="1:8">
      <c r="A187" s="110"/>
      <c r="B187" s="298"/>
      <c r="C187" s="303"/>
      <c r="D187" s="89"/>
      <c r="E187" s="305">
        <v>742500000</v>
      </c>
      <c r="F187" s="317" t="s">
        <v>352</v>
      </c>
      <c r="G187" s="90" t="s">
        <v>328</v>
      </c>
      <c r="H187" s="70"/>
    </row>
    <row r="188" spans="1:8">
      <c r="A188" s="110"/>
      <c r="B188" s="298"/>
      <c r="C188" s="303"/>
      <c r="D188" s="89"/>
      <c r="E188" s="305">
        <v>445500000</v>
      </c>
      <c r="F188" s="317" t="s">
        <v>351</v>
      </c>
      <c r="G188" s="90" t="s">
        <v>328</v>
      </c>
      <c r="H188" s="70"/>
    </row>
    <row r="189" spans="1:8">
      <c r="A189" s="110"/>
      <c r="B189" s="298"/>
      <c r="C189" s="303"/>
      <c r="D189" s="89"/>
      <c r="E189" s="305">
        <f>369600000+336000000</f>
        <v>705600000</v>
      </c>
      <c r="F189" s="305" t="s">
        <v>381</v>
      </c>
      <c r="G189" s="90" t="s">
        <v>328</v>
      </c>
      <c r="H189" s="70"/>
    </row>
    <row r="190" spans="1:8">
      <c r="A190" s="110"/>
      <c r="B190" s="298"/>
      <c r="C190" s="304"/>
      <c r="D190" s="32"/>
      <c r="E190" s="305">
        <v>586950000</v>
      </c>
      <c r="F190" s="307" t="s">
        <v>357</v>
      </c>
      <c r="G190" s="90" t="s">
        <v>328</v>
      </c>
      <c r="H190" s="70"/>
    </row>
    <row r="191" spans="1:8" ht="25.5">
      <c r="A191" s="110"/>
      <c r="B191" s="299"/>
      <c r="C191" s="309" t="s">
        <v>369</v>
      </c>
      <c r="D191" s="32"/>
      <c r="E191" s="305">
        <v>600000000</v>
      </c>
      <c r="F191" s="318" t="s">
        <v>382</v>
      </c>
      <c r="G191" s="90" t="s">
        <v>328</v>
      </c>
      <c r="H191" s="70"/>
    </row>
    <row r="192" spans="1:8">
      <c r="A192" s="110"/>
      <c r="B192" s="90" t="s">
        <v>335</v>
      </c>
      <c r="C192" s="309" t="s">
        <v>370</v>
      </c>
      <c r="D192" s="32"/>
      <c r="E192" s="305">
        <v>3100000000</v>
      </c>
      <c r="F192" s="318" t="s">
        <v>383</v>
      </c>
      <c r="G192" s="90" t="s">
        <v>328</v>
      </c>
      <c r="H192" s="70"/>
    </row>
    <row r="193" spans="1:8">
      <c r="A193" s="110"/>
      <c r="B193" s="90" t="s">
        <v>336</v>
      </c>
      <c r="C193" s="307" t="s">
        <v>371</v>
      </c>
      <c r="D193" s="32"/>
      <c r="E193" s="305">
        <v>263400000</v>
      </c>
      <c r="F193" s="318" t="s">
        <v>366</v>
      </c>
      <c r="G193" s="90" t="s">
        <v>328</v>
      </c>
      <c r="H193" s="70"/>
    </row>
    <row r="194" spans="1:8">
      <c r="A194" s="110"/>
      <c r="B194" s="90" t="s">
        <v>337</v>
      </c>
      <c r="C194" s="310" t="s">
        <v>372</v>
      </c>
      <c r="D194" s="89"/>
      <c r="E194" s="305">
        <v>1500000000</v>
      </c>
      <c r="F194" s="307" t="s">
        <v>384</v>
      </c>
      <c r="G194" s="90" t="s">
        <v>328</v>
      </c>
      <c r="H194" s="70"/>
    </row>
    <row r="195" spans="1:8" ht="26.25">
      <c r="A195" s="110"/>
      <c r="B195" s="90" t="s">
        <v>338</v>
      </c>
      <c r="C195" s="319" t="s">
        <v>373</v>
      </c>
      <c r="D195" s="89"/>
      <c r="E195" s="308">
        <v>1731750000</v>
      </c>
      <c r="F195" s="311" t="s">
        <v>385</v>
      </c>
      <c r="G195" s="90" t="s">
        <v>328</v>
      </c>
      <c r="H195" s="70"/>
    </row>
    <row r="196" spans="1:8" ht="15" customHeight="1">
      <c r="A196" s="110"/>
      <c r="B196" s="90" t="s">
        <v>339</v>
      </c>
      <c r="C196" s="217" t="s">
        <v>374</v>
      </c>
      <c r="D196" s="32"/>
      <c r="E196" s="308">
        <v>112413500</v>
      </c>
      <c r="F196" s="311" t="s">
        <v>386</v>
      </c>
      <c r="G196" s="90" t="s">
        <v>328</v>
      </c>
      <c r="H196" s="70"/>
    </row>
    <row r="197" spans="1:8">
      <c r="A197" s="110"/>
      <c r="B197" s="217" t="s">
        <v>340</v>
      </c>
      <c r="C197" s="218"/>
      <c r="D197" s="32"/>
      <c r="E197" s="308">
        <v>1372764400</v>
      </c>
      <c r="F197" s="311" t="s">
        <v>366</v>
      </c>
      <c r="G197" s="90" t="s">
        <v>328</v>
      </c>
      <c r="H197" s="70"/>
    </row>
    <row r="198" spans="1:8">
      <c r="A198" s="110"/>
      <c r="B198" s="218"/>
      <c r="C198" s="219"/>
      <c r="D198" s="89"/>
      <c r="E198" s="308">
        <v>462875000</v>
      </c>
      <c r="F198" s="311" t="s">
        <v>355</v>
      </c>
      <c r="G198" s="90" t="s">
        <v>328</v>
      </c>
      <c r="H198" s="70"/>
    </row>
    <row r="199" spans="1:8">
      <c r="A199" s="110"/>
      <c r="B199" s="90" t="s">
        <v>341</v>
      </c>
      <c r="C199" s="90" t="s">
        <v>375</v>
      </c>
      <c r="D199" s="89"/>
      <c r="E199" s="295">
        <v>97795092</v>
      </c>
      <c r="F199" s="90" t="s">
        <v>387</v>
      </c>
      <c r="G199" s="90" t="s">
        <v>328</v>
      </c>
      <c r="H199" s="70"/>
    </row>
    <row r="200" spans="1:8">
      <c r="A200" s="110"/>
      <c r="B200" s="314" t="s">
        <v>342</v>
      </c>
      <c r="C200" s="312" t="s">
        <v>376</v>
      </c>
      <c r="D200" s="89"/>
      <c r="E200" s="295">
        <v>2219520000</v>
      </c>
      <c r="F200" s="90" t="s">
        <v>377</v>
      </c>
      <c r="G200" s="90" t="s">
        <v>328</v>
      </c>
      <c r="H200" s="70"/>
    </row>
    <row r="201" spans="1:8">
      <c r="A201" s="110"/>
      <c r="B201" s="314"/>
      <c r="C201" s="313"/>
      <c r="D201" s="89"/>
      <c r="E201" s="295">
        <f>2601000000+6300200000</f>
        <v>8901200000</v>
      </c>
      <c r="F201" s="90" t="s">
        <v>378</v>
      </c>
      <c r="G201" s="90" t="s">
        <v>328</v>
      </c>
      <c r="H201" s="70"/>
    </row>
    <row r="202" spans="1:8">
      <c r="A202" s="50"/>
      <c r="B202" s="128"/>
      <c r="C202" s="154"/>
      <c r="D202" s="50"/>
      <c r="E202" s="203"/>
      <c r="F202" s="50"/>
    </row>
    <row r="203" spans="1:8">
      <c r="A203" s="50"/>
      <c r="B203" s="128"/>
      <c r="C203" s="154"/>
      <c r="D203" s="50"/>
      <c r="E203" s="203"/>
      <c r="F203" s="50"/>
    </row>
    <row r="204" spans="1:8">
      <c r="A204" s="50"/>
      <c r="B204" s="128"/>
      <c r="C204" s="154"/>
      <c r="D204" s="50"/>
      <c r="E204" s="203"/>
      <c r="F204" s="50"/>
    </row>
    <row r="205" spans="1:8">
      <c r="A205" s="50"/>
      <c r="B205" s="128"/>
      <c r="C205" s="154"/>
      <c r="D205" s="50"/>
      <c r="E205" s="203"/>
      <c r="F205" s="50"/>
    </row>
    <row r="206" spans="1:8">
      <c r="A206" s="50"/>
      <c r="B206" s="128"/>
      <c r="C206" s="154"/>
      <c r="D206" s="50"/>
      <c r="E206" s="203"/>
      <c r="F206" s="50"/>
    </row>
    <row r="207" spans="1:8">
      <c r="A207" s="50"/>
      <c r="B207" s="128"/>
      <c r="C207" s="154"/>
      <c r="D207" s="50"/>
      <c r="E207" s="203"/>
      <c r="F207" s="50"/>
    </row>
    <row r="208" spans="1:8">
      <c r="A208" s="50"/>
      <c r="B208" s="128"/>
      <c r="C208" s="154"/>
      <c r="D208" s="50"/>
      <c r="E208" s="203"/>
      <c r="F208" s="50"/>
    </row>
    <row r="209" spans="1:7">
      <c r="A209" s="50"/>
      <c r="B209" s="128"/>
      <c r="C209" s="154"/>
      <c r="D209" s="50"/>
      <c r="E209" s="203"/>
      <c r="F209" s="50"/>
    </row>
    <row r="210" spans="1:7">
      <c r="A210" s="50"/>
      <c r="B210" s="128"/>
      <c r="C210" s="154"/>
      <c r="D210" s="50"/>
      <c r="E210" s="203"/>
      <c r="F210" s="50"/>
    </row>
    <row r="211" spans="1:7">
      <c r="A211" s="50"/>
      <c r="B211" s="50"/>
      <c r="C211" s="155"/>
      <c r="D211" s="51"/>
      <c r="E211" s="203"/>
      <c r="F211" s="50"/>
    </row>
    <row r="212" spans="1:7">
      <c r="A212" s="4" t="s">
        <v>145</v>
      </c>
      <c r="F212" s="52"/>
    </row>
    <row r="213" spans="1:7" ht="25.5">
      <c r="A213" s="176" t="s">
        <v>88</v>
      </c>
      <c r="B213" s="176" t="s">
        <v>89</v>
      </c>
      <c r="C213" s="133" t="s">
        <v>70</v>
      </c>
      <c r="D213" s="176" t="s">
        <v>90</v>
      </c>
      <c r="E213" s="204" t="s">
        <v>91</v>
      </c>
      <c r="F213" s="176" t="s">
        <v>92</v>
      </c>
      <c r="G213" s="133" t="s">
        <v>93</v>
      </c>
    </row>
    <row r="214" spans="1:7" ht="15" customHeight="1">
      <c r="A214" s="99">
        <v>100</v>
      </c>
      <c r="B214" s="161">
        <v>111</v>
      </c>
      <c r="C214" s="103" t="s">
        <v>164</v>
      </c>
      <c r="D214" s="61">
        <v>3630041442</v>
      </c>
      <c r="E214" s="173">
        <v>3272941442</v>
      </c>
      <c r="F214" s="109">
        <v>357100000</v>
      </c>
      <c r="G214" s="248" t="s">
        <v>230</v>
      </c>
    </row>
    <row r="215" spans="1:7">
      <c r="A215" s="99">
        <v>100</v>
      </c>
      <c r="B215" s="161">
        <v>113</v>
      </c>
      <c r="C215" s="103" t="s">
        <v>165</v>
      </c>
      <c r="D215" s="61">
        <v>149299200</v>
      </c>
      <c r="E215" s="173">
        <v>149299200</v>
      </c>
      <c r="F215" s="109">
        <v>0</v>
      </c>
      <c r="G215" s="248"/>
    </row>
    <row r="216" spans="1:7">
      <c r="A216" s="99">
        <v>100</v>
      </c>
      <c r="B216" s="161">
        <v>114</v>
      </c>
      <c r="C216" s="103" t="s">
        <v>166</v>
      </c>
      <c r="D216" s="61">
        <v>314945055</v>
      </c>
      <c r="E216" s="171">
        <v>284720335</v>
      </c>
      <c r="F216" s="109">
        <v>30224720</v>
      </c>
      <c r="G216" s="248"/>
    </row>
    <row r="217" spans="1:7">
      <c r="A217" s="99">
        <v>100</v>
      </c>
      <c r="B217" s="161">
        <v>123</v>
      </c>
      <c r="C217" s="103" t="s">
        <v>167</v>
      </c>
      <c r="D217" s="61">
        <v>21336199</v>
      </c>
      <c r="E217" s="173">
        <v>6026184</v>
      </c>
      <c r="F217" s="109">
        <v>6310015</v>
      </c>
      <c r="G217" s="248"/>
    </row>
    <row r="218" spans="1:7">
      <c r="A218" s="99">
        <v>100</v>
      </c>
      <c r="B218" s="161">
        <v>125</v>
      </c>
      <c r="C218" s="103" t="s">
        <v>248</v>
      </c>
      <c r="D218" s="61"/>
      <c r="E218" s="173">
        <v>1314787</v>
      </c>
      <c r="F218" s="109">
        <v>2941210</v>
      </c>
      <c r="G218" s="248"/>
    </row>
    <row r="219" spans="1:7">
      <c r="A219" s="99">
        <v>100</v>
      </c>
      <c r="B219" s="162">
        <v>131</v>
      </c>
      <c r="C219" s="104" t="s">
        <v>168</v>
      </c>
      <c r="D219" s="138">
        <v>26411670</v>
      </c>
      <c r="E219" s="171">
        <v>193326870</v>
      </c>
      <c r="F219" s="109">
        <v>4800</v>
      </c>
      <c r="G219" s="248"/>
    </row>
    <row r="220" spans="1:7" ht="18" customHeight="1">
      <c r="A220" s="99">
        <v>100</v>
      </c>
      <c r="B220" s="162">
        <v>133</v>
      </c>
      <c r="C220" s="166" t="s">
        <v>169</v>
      </c>
      <c r="D220" s="139">
        <v>869853711</v>
      </c>
      <c r="E220" s="173">
        <v>986101576</v>
      </c>
      <c r="F220" s="109">
        <v>10320000</v>
      </c>
      <c r="G220" s="248"/>
    </row>
    <row r="221" spans="1:7" ht="25.5">
      <c r="A221" s="99">
        <v>100</v>
      </c>
      <c r="B221" s="162">
        <v>137</v>
      </c>
      <c r="C221" s="104" t="s">
        <v>170</v>
      </c>
      <c r="D221" s="139">
        <v>52650001</v>
      </c>
      <c r="E221" s="223">
        <v>58500000</v>
      </c>
      <c r="F221" s="109">
        <v>1</v>
      </c>
      <c r="G221" s="248"/>
    </row>
    <row r="222" spans="1:7">
      <c r="A222" s="99">
        <v>100</v>
      </c>
      <c r="B222" s="163">
        <v>144</v>
      </c>
      <c r="C222" s="104" t="s">
        <v>171</v>
      </c>
      <c r="D222" s="139">
        <v>4860205271</v>
      </c>
      <c r="E222" s="173">
        <v>4806775395</v>
      </c>
      <c r="F222" s="109">
        <v>19425</v>
      </c>
      <c r="G222" s="248"/>
    </row>
    <row r="223" spans="1:7">
      <c r="A223" s="99">
        <v>100</v>
      </c>
      <c r="B223" s="162">
        <v>145</v>
      </c>
      <c r="C223" s="104" t="s">
        <v>172</v>
      </c>
      <c r="D223" s="139">
        <v>1280056491</v>
      </c>
      <c r="E223" s="173">
        <v>1243617719</v>
      </c>
      <c r="F223" s="109">
        <v>4255361</v>
      </c>
      <c r="G223" s="248"/>
    </row>
    <row r="224" spans="1:7">
      <c r="A224" s="100">
        <v>200</v>
      </c>
      <c r="B224" s="162">
        <v>199</v>
      </c>
      <c r="C224" s="104" t="s">
        <v>173</v>
      </c>
      <c r="D224" s="139">
        <v>11050000</v>
      </c>
      <c r="E224" s="173">
        <v>726000</v>
      </c>
      <c r="F224" s="109">
        <v>10324000</v>
      </c>
      <c r="G224" s="248"/>
    </row>
    <row r="225" spans="1:7">
      <c r="A225" s="100">
        <v>200</v>
      </c>
      <c r="B225" s="83">
        <v>211</v>
      </c>
      <c r="C225" s="105" t="s">
        <v>174</v>
      </c>
      <c r="D225" s="62">
        <v>135000000</v>
      </c>
      <c r="E225" s="173">
        <v>362357755</v>
      </c>
      <c r="F225" s="109">
        <v>68514783</v>
      </c>
      <c r="G225" s="248"/>
    </row>
    <row r="226" spans="1:7">
      <c r="A226" s="100">
        <v>200</v>
      </c>
      <c r="B226" s="83">
        <v>212</v>
      </c>
      <c r="C226" s="105" t="s">
        <v>175</v>
      </c>
      <c r="D226" s="62">
        <v>200040000</v>
      </c>
      <c r="E226" s="173">
        <v>61700439</v>
      </c>
      <c r="F226" s="109">
        <v>339561</v>
      </c>
      <c r="G226" s="248"/>
    </row>
    <row r="227" spans="1:7" ht="25.5">
      <c r="A227" s="100">
        <v>200</v>
      </c>
      <c r="B227" s="83">
        <v>214</v>
      </c>
      <c r="C227" s="106" t="s">
        <v>176</v>
      </c>
      <c r="D227" s="62">
        <v>15000000</v>
      </c>
      <c r="E227" s="173">
        <v>41171361</v>
      </c>
      <c r="F227" s="109">
        <v>36828639</v>
      </c>
      <c r="G227" s="248"/>
    </row>
    <row r="228" spans="1:7">
      <c r="A228" s="100">
        <v>200</v>
      </c>
      <c r="B228" s="164">
        <v>231</v>
      </c>
      <c r="C228" s="105" t="s">
        <v>220</v>
      </c>
      <c r="D228" s="62">
        <v>173004206</v>
      </c>
      <c r="E228" s="173">
        <v>30000000</v>
      </c>
      <c r="F228" s="109">
        <v>4206</v>
      </c>
      <c r="G228" s="248"/>
    </row>
    <row r="229" spans="1:7">
      <c r="A229" s="100">
        <v>200</v>
      </c>
      <c r="B229" s="164">
        <v>232</v>
      </c>
      <c r="C229" s="105" t="s">
        <v>177</v>
      </c>
      <c r="D229" s="62">
        <v>1280051796</v>
      </c>
      <c r="E229" s="173">
        <v>2097054660</v>
      </c>
      <c r="F229" s="109">
        <v>997136</v>
      </c>
      <c r="G229" s="248"/>
    </row>
    <row r="230" spans="1:7" ht="25.5">
      <c r="A230" s="100">
        <v>200</v>
      </c>
      <c r="B230" s="102">
        <v>242</v>
      </c>
      <c r="C230" s="107" t="s">
        <v>178</v>
      </c>
      <c r="D230" s="62">
        <v>116850000</v>
      </c>
      <c r="E230" s="171">
        <v>80000000</v>
      </c>
      <c r="F230" s="109">
        <v>1850000</v>
      </c>
      <c r="G230" s="248"/>
    </row>
    <row r="231" spans="1:7" ht="38.25">
      <c r="A231" s="100">
        <v>200</v>
      </c>
      <c r="B231" s="164">
        <v>243</v>
      </c>
      <c r="C231" s="107" t="s">
        <v>179</v>
      </c>
      <c r="D231" s="62">
        <v>512686500</v>
      </c>
      <c r="E231" s="171">
        <v>555728000</v>
      </c>
      <c r="F231" s="109">
        <v>307500</v>
      </c>
      <c r="G231" s="248"/>
    </row>
    <row r="232" spans="1:7" ht="25.5">
      <c r="A232" s="100">
        <v>200</v>
      </c>
      <c r="B232" s="102">
        <v>244</v>
      </c>
      <c r="C232" s="107" t="s">
        <v>180</v>
      </c>
      <c r="D232" s="62">
        <v>1955680000</v>
      </c>
      <c r="E232" s="171">
        <v>1786631283</v>
      </c>
      <c r="F232" s="109">
        <v>48717</v>
      </c>
      <c r="G232" s="248"/>
    </row>
    <row r="233" spans="1:7" ht="27" customHeight="1">
      <c r="A233" s="100">
        <v>200</v>
      </c>
      <c r="B233" s="102">
        <v>245</v>
      </c>
      <c r="C233" s="107" t="s">
        <v>181</v>
      </c>
      <c r="D233" s="62">
        <v>47500000</v>
      </c>
      <c r="E233" s="171">
        <v>105000000</v>
      </c>
      <c r="F233" s="109">
        <v>0</v>
      </c>
      <c r="G233" s="248"/>
    </row>
    <row r="234" spans="1:7" ht="15" customHeight="1">
      <c r="A234" s="100">
        <v>200</v>
      </c>
      <c r="B234" s="102">
        <v>251</v>
      </c>
      <c r="C234" s="105" t="s">
        <v>182</v>
      </c>
      <c r="D234" s="62">
        <v>295200000</v>
      </c>
      <c r="E234" s="171">
        <v>273206000</v>
      </c>
      <c r="F234" s="109">
        <v>0</v>
      </c>
      <c r="G234" s="248"/>
    </row>
    <row r="235" spans="1:7" ht="15" customHeight="1">
      <c r="A235" s="100">
        <v>200</v>
      </c>
      <c r="B235" s="102">
        <v>262</v>
      </c>
      <c r="C235" s="105" t="s">
        <v>183</v>
      </c>
      <c r="D235" s="62">
        <v>118788790</v>
      </c>
      <c r="E235" s="171">
        <v>40000000</v>
      </c>
      <c r="F235" s="109">
        <v>0</v>
      </c>
      <c r="G235" s="248"/>
    </row>
    <row r="236" spans="1:7" ht="15" customHeight="1">
      <c r="A236" s="100">
        <v>200</v>
      </c>
      <c r="B236" s="102">
        <v>263</v>
      </c>
      <c r="C236" s="105" t="s">
        <v>184</v>
      </c>
      <c r="D236" s="62">
        <v>9890000</v>
      </c>
      <c r="E236" s="171">
        <v>8800000</v>
      </c>
      <c r="F236" s="109">
        <v>0</v>
      </c>
      <c r="G236" s="248"/>
    </row>
    <row r="237" spans="1:7" ht="15" customHeight="1">
      <c r="A237" s="100">
        <v>200</v>
      </c>
      <c r="B237" s="102">
        <v>264</v>
      </c>
      <c r="C237" s="105" t="s">
        <v>185</v>
      </c>
      <c r="D237" s="62">
        <v>322574910</v>
      </c>
      <c r="E237" s="171">
        <v>438062000</v>
      </c>
      <c r="F237" s="109">
        <v>1512910</v>
      </c>
      <c r="G237" s="248"/>
    </row>
    <row r="238" spans="1:7" ht="15" customHeight="1">
      <c r="A238" s="100">
        <v>200</v>
      </c>
      <c r="B238" s="102">
        <v>265</v>
      </c>
      <c r="C238" s="105" t="s">
        <v>186</v>
      </c>
      <c r="D238" s="62">
        <v>36316080</v>
      </c>
      <c r="E238" s="171">
        <v>0</v>
      </c>
      <c r="F238" s="109">
        <v>0</v>
      </c>
      <c r="G238" s="248"/>
    </row>
    <row r="239" spans="1:7" ht="15" customHeight="1">
      <c r="A239" s="100">
        <v>200</v>
      </c>
      <c r="B239" s="102">
        <v>268</v>
      </c>
      <c r="C239" s="105" t="s">
        <v>187</v>
      </c>
      <c r="D239" s="62">
        <v>215602000</v>
      </c>
      <c r="E239" s="171">
        <v>218490000</v>
      </c>
      <c r="F239" s="109">
        <v>0</v>
      </c>
      <c r="G239" s="248"/>
    </row>
    <row r="240" spans="1:7" ht="15" customHeight="1">
      <c r="A240" s="100">
        <v>200</v>
      </c>
      <c r="B240" s="102">
        <v>269</v>
      </c>
      <c r="C240" s="105" t="s">
        <v>188</v>
      </c>
      <c r="D240" s="62">
        <v>0</v>
      </c>
      <c r="E240" s="171">
        <v>0</v>
      </c>
      <c r="F240" s="109">
        <v>0</v>
      </c>
      <c r="G240" s="248"/>
    </row>
    <row r="241" spans="1:7" ht="15" customHeight="1">
      <c r="A241" s="100">
        <v>200</v>
      </c>
      <c r="B241" s="83">
        <v>271</v>
      </c>
      <c r="C241" s="108" t="s">
        <v>253</v>
      </c>
      <c r="D241" s="62">
        <v>1020000000</v>
      </c>
      <c r="E241" s="171">
        <v>687060000</v>
      </c>
      <c r="F241" s="109">
        <v>0</v>
      </c>
      <c r="G241" s="248"/>
    </row>
    <row r="242" spans="1:7" ht="15" customHeight="1">
      <c r="A242" s="100">
        <v>200</v>
      </c>
      <c r="B242" s="102">
        <v>281</v>
      </c>
      <c r="C242" s="105" t="s">
        <v>252</v>
      </c>
      <c r="D242" s="62">
        <v>105000000</v>
      </c>
      <c r="E242" s="171">
        <v>0</v>
      </c>
      <c r="F242" s="109">
        <v>0</v>
      </c>
      <c r="G242" s="248"/>
    </row>
    <row r="243" spans="1:7" ht="15" customHeight="1">
      <c r="A243" s="100">
        <v>200</v>
      </c>
      <c r="B243" s="102">
        <v>284</v>
      </c>
      <c r="C243" s="105" t="s">
        <v>251</v>
      </c>
      <c r="D243" s="62">
        <v>49555200</v>
      </c>
      <c r="E243" s="171">
        <v>3234000</v>
      </c>
      <c r="F243" s="109">
        <v>1321200</v>
      </c>
      <c r="G243" s="248"/>
    </row>
    <row r="244" spans="1:7" ht="15" customHeight="1">
      <c r="A244" s="101">
        <v>300</v>
      </c>
      <c r="B244" s="102">
        <v>291</v>
      </c>
      <c r="C244" s="105" t="s">
        <v>250</v>
      </c>
      <c r="D244" s="62">
        <v>98900000</v>
      </c>
      <c r="E244" s="171">
        <v>22846480</v>
      </c>
      <c r="F244" s="109">
        <v>47520</v>
      </c>
      <c r="G244" s="248"/>
    </row>
    <row r="245" spans="1:7" ht="15" customHeight="1">
      <c r="A245" s="101">
        <v>300</v>
      </c>
      <c r="B245" s="102">
        <v>311</v>
      </c>
      <c r="C245" s="105" t="s">
        <v>249</v>
      </c>
      <c r="D245" s="140">
        <v>79542000</v>
      </c>
      <c r="E245" s="171">
        <v>70580075</v>
      </c>
      <c r="F245" s="109">
        <v>1925</v>
      </c>
      <c r="G245" s="248"/>
    </row>
    <row r="246" spans="1:7" ht="15" customHeight="1">
      <c r="A246" s="101">
        <v>300</v>
      </c>
      <c r="B246" s="102">
        <v>322</v>
      </c>
      <c r="C246" s="105" t="s">
        <v>189</v>
      </c>
      <c r="D246" s="62">
        <v>84000000</v>
      </c>
      <c r="E246" s="171">
        <v>180080900</v>
      </c>
      <c r="F246" s="109">
        <v>0</v>
      </c>
      <c r="G246" s="248"/>
    </row>
    <row r="247" spans="1:7" ht="15" customHeight="1">
      <c r="A247" s="101">
        <v>300</v>
      </c>
      <c r="B247" s="102">
        <v>323</v>
      </c>
      <c r="C247" s="105" t="s">
        <v>190</v>
      </c>
      <c r="D247" s="62">
        <v>9800000</v>
      </c>
      <c r="E247" s="171">
        <v>0</v>
      </c>
      <c r="F247" s="109">
        <v>0</v>
      </c>
      <c r="G247" s="248"/>
    </row>
    <row r="248" spans="1:7" ht="15" customHeight="1">
      <c r="A248" s="101">
        <v>300</v>
      </c>
      <c r="B248" s="102">
        <v>324</v>
      </c>
      <c r="C248" s="105" t="s">
        <v>191</v>
      </c>
      <c r="D248" s="62">
        <v>31620000</v>
      </c>
      <c r="E248" s="171">
        <v>29088000</v>
      </c>
      <c r="F248" s="109">
        <v>0</v>
      </c>
      <c r="G248" s="248"/>
    </row>
    <row r="249" spans="1:7" ht="15" customHeight="1">
      <c r="A249" s="101">
        <v>300</v>
      </c>
      <c r="B249" s="102">
        <v>331</v>
      </c>
      <c r="C249" s="105" t="s">
        <v>192</v>
      </c>
      <c r="D249" s="62">
        <v>44666667</v>
      </c>
      <c r="E249" s="171">
        <v>66475000</v>
      </c>
      <c r="F249" s="109">
        <v>1667</v>
      </c>
      <c r="G249" s="248"/>
    </row>
    <row r="250" spans="1:7" ht="15" customHeight="1">
      <c r="A250" s="101">
        <v>300</v>
      </c>
      <c r="B250" s="102">
        <v>333</v>
      </c>
      <c r="C250" s="105" t="s">
        <v>193</v>
      </c>
      <c r="D250" s="62">
        <v>22560000</v>
      </c>
      <c r="E250" s="171">
        <v>36015000</v>
      </c>
      <c r="F250" s="109">
        <v>2545000</v>
      </c>
      <c r="G250" s="248"/>
    </row>
    <row r="251" spans="1:7" ht="15" customHeight="1">
      <c r="A251" s="101">
        <v>300</v>
      </c>
      <c r="B251" s="102">
        <v>334</v>
      </c>
      <c r="C251" s="105" t="s">
        <v>194</v>
      </c>
      <c r="D251" s="62">
        <v>27307500</v>
      </c>
      <c r="E251" s="171">
        <v>45830000</v>
      </c>
      <c r="F251" s="109">
        <v>0</v>
      </c>
      <c r="G251" s="248"/>
    </row>
    <row r="252" spans="1:7">
      <c r="A252" s="101">
        <v>300</v>
      </c>
      <c r="B252" s="102">
        <v>335</v>
      </c>
      <c r="C252" s="105" t="s">
        <v>195</v>
      </c>
      <c r="D252" s="62">
        <v>14622800</v>
      </c>
      <c r="E252" s="171">
        <v>0</v>
      </c>
      <c r="F252" s="109">
        <v>0</v>
      </c>
      <c r="G252" s="248"/>
    </row>
    <row r="253" spans="1:7" ht="13.5" customHeight="1">
      <c r="A253" s="101">
        <v>300</v>
      </c>
      <c r="B253" s="102">
        <v>341</v>
      </c>
      <c r="C253" s="105" t="s">
        <v>196</v>
      </c>
      <c r="D253" s="62">
        <v>16216750</v>
      </c>
      <c r="E253" s="171">
        <v>105411500</v>
      </c>
      <c r="F253" s="109">
        <v>1405250</v>
      </c>
      <c r="G253" s="248"/>
    </row>
    <row r="254" spans="1:7" ht="25.5">
      <c r="A254" s="101">
        <v>300</v>
      </c>
      <c r="B254" s="83">
        <v>342</v>
      </c>
      <c r="C254" s="108" t="s">
        <v>197</v>
      </c>
      <c r="D254" s="141">
        <v>563329450</v>
      </c>
      <c r="E254" s="172">
        <v>370931344</v>
      </c>
      <c r="F254" s="109">
        <v>57568</v>
      </c>
      <c r="G254" s="248"/>
    </row>
    <row r="255" spans="1:7">
      <c r="A255" s="101">
        <v>300</v>
      </c>
      <c r="B255" s="102">
        <v>343</v>
      </c>
      <c r="C255" s="105" t="s">
        <v>198</v>
      </c>
      <c r="D255" s="62">
        <v>25682500</v>
      </c>
      <c r="E255" s="171">
        <v>10254400</v>
      </c>
      <c r="F255" s="109">
        <v>5428100</v>
      </c>
      <c r="G255" s="248"/>
    </row>
    <row r="256" spans="1:7">
      <c r="A256" s="101">
        <v>300</v>
      </c>
      <c r="B256" s="102">
        <v>344</v>
      </c>
      <c r="C256" s="105" t="s">
        <v>199</v>
      </c>
      <c r="D256" s="62">
        <v>1500000</v>
      </c>
      <c r="E256" s="171">
        <v>627300</v>
      </c>
      <c r="F256" s="109">
        <v>0</v>
      </c>
      <c r="G256" s="248"/>
    </row>
    <row r="257" spans="1:7">
      <c r="A257" s="101">
        <v>300</v>
      </c>
      <c r="B257" s="102">
        <v>346</v>
      </c>
      <c r="C257" s="105" t="s">
        <v>200</v>
      </c>
      <c r="D257" s="62">
        <v>0</v>
      </c>
      <c r="E257" s="171">
        <v>6450000</v>
      </c>
      <c r="F257" s="109">
        <v>0</v>
      </c>
      <c r="G257" s="248"/>
    </row>
    <row r="258" spans="1:7">
      <c r="A258" s="101">
        <v>300</v>
      </c>
      <c r="B258" s="102">
        <v>351</v>
      </c>
      <c r="C258" s="105" t="s">
        <v>201</v>
      </c>
      <c r="D258" s="62">
        <v>49680000</v>
      </c>
      <c r="E258" s="171">
        <v>25000000</v>
      </c>
      <c r="F258" s="109">
        <v>24680000</v>
      </c>
      <c r="G258" s="248"/>
    </row>
    <row r="259" spans="1:7">
      <c r="A259" s="101">
        <v>300</v>
      </c>
      <c r="B259" s="102">
        <v>355</v>
      </c>
      <c r="C259" s="105" t="s">
        <v>202</v>
      </c>
      <c r="D259" s="62">
        <v>55170000</v>
      </c>
      <c r="E259" s="171">
        <v>50170000</v>
      </c>
      <c r="F259" s="109">
        <v>5000000</v>
      </c>
      <c r="G259" s="248"/>
    </row>
    <row r="260" spans="1:7" ht="25.5">
      <c r="A260" s="101">
        <v>300</v>
      </c>
      <c r="B260" s="102">
        <v>358</v>
      </c>
      <c r="C260" s="107" t="s">
        <v>203</v>
      </c>
      <c r="D260" s="62">
        <v>40890400</v>
      </c>
      <c r="E260" s="171">
        <v>261254</v>
      </c>
      <c r="F260" s="109">
        <v>40629146</v>
      </c>
      <c r="G260" s="248"/>
    </row>
    <row r="261" spans="1:7">
      <c r="A261" s="101">
        <v>300</v>
      </c>
      <c r="B261" s="102">
        <v>361</v>
      </c>
      <c r="C261" s="105" t="s">
        <v>219</v>
      </c>
      <c r="D261" s="62">
        <v>1234748500</v>
      </c>
      <c r="E261" s="171">
        <v>1492896500</v>
      </c>
      <c r="F261" s="109">
        <v>0</v>
      </c>
      <c r="G261" s="248"/>
    </row>
    <row r="262" spans="1:7">
      <c r="A262" s="101">
        <v>300</v>
      </c>
      <c r="B262" s="102">
        <v>392</v>
      </c>
      <c r="C262" s="107" t="s">
        <v>204</v>
      </c>
      <c r="D262" s="62">
        <v>269330546</v>
      </c>
      <c r="E262" s="171">
        <v>269330546</v>
      </c>
      <c r="F262" s="109">
        <v>0</v>
      </c>
      <c r="G262" s="248"/>
    </row>
    <row r="263" spans="1:7">
      <c r="A263" s="101">
        <v>300</v>
      </c>
      <c r="B263" s="102">
        <v>394</v>
      </c>
      <c r="C263" s="107" t="s">
        <v>205</v>
      </c>
      <c r="D263" s="62">
        <v>3278516</v>
      </c>
      <c r="E263" s="171">
        <v>0</v>
      </c>
      <c r="F263" s="109">
        <v>8516</v>
      </c>
      <c r="G263" s="248"/>
    </row>
    <row r="264" spans="1:7">
      <c r="A264" s="101">
        <v>300</v>
      </c>
      <c r="B264" s="102">
        <v>398</v>
      </c>
      <c r="C264" s="107" t="s">
        <v>206</v>
      </c>
      <c r="D264" s="62">
        <v>4288000</v>
      </c>
      <c r="E264" s="171">
        <v>0</v>
      </c>
      <c r="F264" s="109">
        <v>0</v>
      </c>
      <c r="G264" s="248"/>
    </row>
    <row r="265" spans="1:7">
      <c r="A265" s="101">
        <v>500</v>
      </c>
      <c r="B265" s="102">
        <v>399</v>
      </c>
      <c r="C265" s="107" t="s">
        <v>207</v>
      </c>
      <c r="D265" s="62">
        <v>5650877</v>
      </c>
      <c r="E265" s="171">
        <v>180000000</v>
      </c>
      <c r="F265" s="109">
        <v>-88349123</v>
      </c>
      <c r="G265" s="248"/>
    </row>
    <row r="266" spans="1:7">
      <c r="A266" s="101">
        <v>500</v>
      </c>
      <c r="B266" s="102">
        <v>534</v>
      </c>
      <c r="C266" s="107" t="s">
        <v>208</v>
      </c>
      <c r="D266" s="62">
        <v>0</v>
      </c>
      <c r="E266" s="171">
        <v>5018400</v>
      </c>
      <c r="F266" s="109">
        <v>1600</v>
      </c>
      <c r="G266" s="248"/>
    </row>
    <row r="267" spans="1:7" ht="25.5">
      <c r="A267" s="101">
        <v>500</v>
      </c>
      <c r="B267" s="102">
        <v>536</v>
      </c>
      <c r="C267" s="107" t="s">
        <v>209</v>
      </c>
      <c r="D267" s="62">
        <v>15000000</v>
      </c>
      <c r="E267" s="171">
        <v>11021325</v>
      </c>
      <c r="F267" s="109">
        <v>3978675</v>
      </c>
      <c r="G267" s="248"/>
    </row>
    <row r="268" spans="1:7">
      <c r="A268" s="101">
        <v>500</v>
      </c>
      <c r="B268" s="102">
        <v>541</v>
      </c>
      <c r="C268" s="107" t="s">
        <v>210</v>
      </c>
      <c r="D268" s="62">
        <v>360685000</v>
      </c>
      <c r="E268" s="171">
        <v>0</v>
      </c>
      <c r="F268" s="109">
        <v>109450000</v>
      </c>
      <c r="G268" s="248"/>
    </row>
    <row r="269" spans="1:7">
      <c r="A269" s="83">
        <v>800</v>
      </c>
      <c r="B269" s="102">
        <v>543</v>
      </c>
      <c r="C269" s="107" t="s">
        <v>211</v>
      </c>
      <c r="D269" s="62">
        <v>85320000</v>
      </c>
      <c r="E269" s="171">
        <v>0</v>
      </c>
      <c r="F269" s="109">
        <v>22688575</v>
      </c>
      <c r="G269" s="248"/>
    </row>
    <row r="270" spans="1:7" ht="25.5">
      <c r="A270" s="83">
        <v>800</v>
      </c>
      <c r="B270" s="83">
        <v>831</v>
      </c>
      <c r="C270" s="167" t="s">
        <v>212</v>
      </c>
      <c r="D270" s="141">
        <v>39018789094</v>
      </c>
      <c r="E270" s="173">
        <v>21998701865</v>
      </c>
      <c r="F270" s="109">
        <v>17020087229</v>
      </c>
      <c r="G270" s="248"/>
    </row>
    <row r="271" spans="1:7" ht="25.5">
      <c r="A271" s="83">
        <v>800</v>
      </c>
      <c r="B271" s="165">
        <v>831</v>
      </c>
      <c r="C271" s="167" t="s">
        <v>213</v>
      </c>
      <c r="D271" s="141">
        <v>6263875000</v>
      </c>
      <c r="E271" s="173">
        <v>6832528970</v>
      </c>
      <c r="F271" s="109">
        <v>0</v>
      </c>
      <c r="G271" s="248"/>
    </row>
    <row r="272" spans="1:7" ht="38.25">
      <c r="A272" s="83">
        <v>800</v>
      </c>
      <c r="B272" s="165">
        <v>831</v>
      </c>
      <c r="C272" s="167" t="s">
        <v>214</v>
      </c>
      <c r="D272" s="141">
        <v>0</v>
      </c>
      <c r="E272" s="173">
        <v>5000000000</v>
      </c>
      <c r="F272" s="109">
        <v>0</v>
      </c>
      <c r="G272" s="248"/>
    </row>
    <row r="273" spans="1:7" ht="38.25">
      <c r="A273" s="83">
        <v>800</v>
      </c>
      <c r="B273" s="165">
        <v>831</v>
      </c>
      <c r="C273" s="167" t="s">
        <v>215</v>
      </c>
      <c r="D273" s="141">
        <v>0</v>
      </c>
      <c r="E273" s="173">
        <v>5000000000</v>
      </c>
      <c r="F273" s="109">
        <v>0</v>
      </c>
      <c r="G273" s="248"/>
    </row>
    <row r="274" spans="1:7" ht="51">
      <c r="A274" s="83">
        <v>800</v>
      </c>
      <c r="B274" s="165">
        <v>831</v>
      </c>
      <c r="C274" s="167" t="s">
        <v>254</v>
      </c>
      <c r="D274" s="141"/>
      <c r="E274" s="173">
        <v>20190000000</v>
      </c>
      <c r="F274" s="109">
        <v>0</v>
      </c>
      <c r="G274" s="248"/>
    </row>
    <row r="275" spans="1:7">
      <c r="A275" s="83">
        <v>800</v>
      </c>
      <c r="B275" s="83">
        <v>841</v>
      </c>
      <c r="C275" s="168" t="s">
        <v>216</v>
      </c>
      <c r="D275" s="62">
        <v>100000000</v>
      </c>
      <c r="E275" s="171">
        <v>32094000</v>
      </c>
      <c r="F275" s="109">
        <v>0</v>
      </c>
      <c r="G275" s="248"/>
    </row>
    <row r="276" spans="1:7" ht="25.5">
      <c r="A276" s="83">
        <v>800</v>
      </c>
      <c r="B276" s="102">
        <v>846</v>
      </c>
      <c r="C276" s="168" t="s">
        <v>217</v>
      </c>
      <c r="D276" s="62">
        <v>300929189</v>
      </c>
      <c r="E276" s="171">
        <v>0</v>
      </c>
      <c r="F276" s="109">
        <v>50929189</v>
      </c>
      <c r="G276" s="248"/>
    </row>
    <row r="277" spans="1:7" ht="25.5">
      <c r="A277" s="102">
        <v>900</v>
      </c>
      <c r="B277" s="102">
        <v>910</v>
      </c>
      <c r="C277" s="168" t="s">
        <v>218</v>
      </c>
      <c r="D277" s="62">
        <v>20000000</v>
      </c>
      <c r="E277" s="171">
        <v>0</v>
      </c>
      <c r="F277" s="109">
        <v>0</v>
      </c>
      <c r="G277" s="248"/>
    </row>
    <row r="278" spans="1:7">
      <c r="A278" s="246" t="s">
        <v>99</v>
      </c>
      <c r="B278" s="246"/>
      <c r="C278" s="246"/>
      <c r="D278" s="179">
        <f>SUM(D214:D277)</f>
        <v>66671971311</v>
      </c>
      <c r="E278" s="205">
        <f>SUM(E214:E277)</f>
        <v>79823457865</v>
      </c>
      <c r="F278" s="180">
        <f>SUM(F214:F277)</f>
        <v>17731815021</v>
      </c>
      <c r="G278" s="248"/>
    </row>
    <row r="279" spans="1:7">
      <c r="C279" s="156"/>
      <c r="D279" s="169"/>
    </row>
    <row r="280" spans="1:7">
      <c r="C280" s="156"/>
      <c r="D280" s="5"/>
    </row>
    <row r="281" spans="1:7">
      <c r="C281" s="156"/>
      <c r="D281" s="5"/>
    </row>
    <row r="282" spans="1:7">
      <c r="C282" s="156"/>
      <c r="D282" s="5"/>
    </row>
    <row r="283" spans="1:7">
      <c r="C283" s="156"/>
      <c r="D283" s="5"/>
    </row>
    <row r="284" spans="1:7">
      <c r="C284" s="156"/>
      <c r="D284" s="5"/>
    </row>
    <row r="285" spans="1:7">
      <c r="C285" s="156"/>
      <c r="D285" s="5"/>
    </row>
    <row r="286" spans="1:7">
      <c r="C286" s="156"/>
      <c r="D286" s="5"/>
    </row>
    <row r="287" spans="1:7">
      <c r="C287" s="156"/>
      <c r="D287" s="5"/>
    </row>
    <row r="288" spans="1:7">
      <c r="C288" s="156"/>
      <c r="D288" s="5"/>
    </row>
    <row r="289" spans="1:7">
      <c r="C289" s="156"/>
      <c r="D289" s="5"/>
    </row>
    <row r="290" spans="1:7">
      <c r="C290" s="156"/>
      <c r="D290" s="5"/>
    </row>
    <row r="291" spans="1:7">
      <c r="C291" s="156"/>
      <c r="D291" s="5"/>
    </row>
    <row r="292" spans="1:7">
      <c r="C292" s="156"/>
      <c r="D292" s="5"/>
    </row>
    <row r="293" spans="1:7">
      <c r="C293" s="156"/>
      <c r="D293" s="5"/>
    </row>
    <row r="294" spans="1:7">
      <c r="C294" s="156"/>
      <c r="D294" s="5"/>
    </row>
    <row r="295" spans="1:7">
      <c r="C295" s="156"/>
      <c r="D295" s="5"/>
    </row>
    <row r="296" spans="1:7">
      <c r="C296" s="156"/>
      <c r="D296" s="5"/>
    </row>
    <row r="297" spans="1:7">
      <c r="C297" s="156"/>
      <c r="D297" s="5"/>
    </row>
    <row r="298" spans="1:7">
      <c r="C298" s="156"/>
      <c r="D298" s="5"/>
    </row>
    <row r="299" spans="1:7">
      <c r="A299" s="115" t="s">
        <v>222</v>
      </c>
      <c r="B299" s="116"/>
      <c r="C299" s="157"/>
      <c r="D299" s="117"/>
      <c r="E299" s="117"/>
      <c r="F299" s="117"/>
      <c r="G299" s="117"/>
    </row>
    <row r="300" spans="1:7" ht="24">
      <c r="A300" s="181" t="s">
        <v>88</v>
      </c>
      <c r="B300" s="181" t="s">
        <v>89</v>
      </c>
      <c r="C300" s="182" t="s">
        <v>70</v>
      </c>
      <c r="D300" s="181" t="s">
        <v>90</v>
      </c>
      <c r="E300" s="206" t="s">
        <v>91</v>
      </c>
      <c r="F300" s="181" t="s">
        <v>92</v>
      </c>
      <c r="G300" s="182" t="s">
        <v>93</v>
      </c>
    </row>
    <row r="301" spans="1:7" ht="75">
      <c r="A301" s="114">
        <v>800</v>
      </c>
      <c r="B301" s="111">
        <v>831</v>
      </c>
      <c r="C301" s="125" t="s">
        <v>221</v>
      </c>
      <c r="D301" s="118">
        <v>9556583906</v>
      </c>
      <c r="E301" s="118">
        <v>9556583906</v>
      </c>
      <c r="F301" s="114">
        <v>0</v>
      </c>
      <c r="G301" s="95" t="s">
        <v>230</v>
      </c>
    </row>
    <row r="302" spans="1:7">
      <c r="A302" s="117"/>
      <c r="B302" s="117"/>
      <c r="C302" s="157"/>
      <c r="D302" s="117"/>
      <c r="E302" s="117"/>
      <c r="F302" s="117"/>
      <c r="G302" s="117"/>
    </row>
    <row r="303" spans="1:7">
      <c r="A303" s="115" t="s">
        <v>225</v>
      </c>
      <c r="B303" s="119"/>
      <c r="C303" s="158"/>
      <c r="D303" s="117"/>
      <c r="E303" s="117"/>
      <c r="F303" s="117"/>
      <c r="G303" s="117"/>
    </row>
    <row r="304" spans="1:7" ht="24">
      <c r="A304" s="181" t="s">
        <v>88</v>
      </c>
      <c r="B304" s="181" t="s">
        <v>89</v>
      </c>
      <c r="C304" s="182" t="s">
        <v>70</v>
      </c>
      <c r="D304" s="181" t="s">
        <v>90</v>
      </c>
      <c r="E304" s="206" t="s">
        <v>91</v>
      </c>
      <c r="F304" s="181" t="s">
        <v>92</v>
      </c>
      <c r="G304" s="182" t="s">
        <v>93</v>
      </c>
    </row>
    <row r="305" spans="1:7" ht="25.5" customHeight="1">
      <c r="A305" s="114">
        <v>200</v>
      </c>
      <c r="B305" s="113">
        <v>230</v>
      </c>
      <c r="C305" s="112" t="s">
        <v>223</v>
      </c>
      <c r="D305" s="120">
        <v>900000000</v>
      </c>
      <c r="E305" s="207">
        <v>593018700</v>
      </c>
      <c r="F305" s="170">
        <v>48102350</v>
      </c>
      <c r="G305" s="235" t="s">
        <v>230</v>
      </c>
    </row>
    <row r="306" spans="1:7" ht="27" customHeight="1">
      <c r="A306" s="114">
        <v>800</v>
      </c>
      <c r="B306" s="111">
        <v>831</v>
      </c>
      <c r="C306" s="84" t="s">
        <v>224</v>
      </c>
      <c r="D306" s="121">
        <v>20195803458</v>
      </c>
      <c r="E306" s="208">
        <v>20195803458</v>
      </c>
      <c r="F306" s="170">
        <v>256878950</v>
      </c>
      <c r="G306" s="236"/>
    </row>
    <row r="307" spans="1:7" ht="25.5" customHeight="1">
      <c r="A307" s="247" t="s">
        <v>99</v>
      </c>
      <c r="B307" s="247"/>
      <c r="C307" s="247"/>
      <c r="D307" s="122">
        <f>SUM(D305:D306)</f>
        <v>21095803458</v>
      </c>
      <c r="E307" s="122">
        <f>SUM(E305:E306)</f>
        <v>20788822158</v>
      </c>
      <c r="F307" s="123">
        <f>SUM(F305:F306)</f>
        <v>304981300</v>
      </c>
      <c r="G307" s="237"/>
    </row>
    <row r="308" spans="1:7">
      <c r="A308" s="117"/>
      <c r="B308" s="117"/>
      <c r="C308" s="157"/>
      <c r="D308" s="117"/>
      <c r="E308" s="117"/>
      <c r="F308" s="117"/>
      <c r="G308" s="117"/>
    </row>
    <row r="309" spans="1:7">
      <c r="A309" s="117"/>
      <c r="B309" s="117"/>
      <c r="C309" s="157"/>
      <c r="D309" s="117"/>
      <c r="E309" s="117"/>
      <c r="F309" s="117"/>
      <c r="G309" s="117"/>
    </row>
    <row r="310" spans="1:7">
      <c r="A310" s="117"/>
      <c r="B310" s="117"/>
      <c r="C310" s="157"/>
      <c r="D310" s="117"/>
      <c r="E310" s="117"/>
      <c r="F310" s="117"/>
      <c r="G310" s="117"/>
    </row>
    <row r="311" spans="1:7">
      <c r="A311" s="115" t="s">
        <v>226</v>
      </c>
      <c r="B311" s="117"/>
      <c r="C311" s="157"/>
      <c r="D311" s="117"/>
      <c r="E311" s="117"/>
      <c r="F311" s="117"/>
      <c r="G311" s="117"/>
    </row>
    <row r="312" spans="1:7" ht="24">
      <c r="A312" s="181" t="s">
        <v>88</v>
      </c>
      <c r="B312" s="181" t="s">
        <v>89</v>
      </c>
      <c r="C312" s="182" t="s">
        <v>70</v>
      </c>
      <c r="D312" s="181" t="s">
        <v>90</v>
      </c>
      <c r="E312" s="206" t="s">
        <v>91</v>
      </c>
      <c r="F312" s="181" t="s">
        <v>92</v>
      </c>
      <c r="G312" s="182" t="s">
        <v>93</v>
      </c>
    </row>
    <row r="313" spans="1:7" ht="75">
      <c r="A313" s="114">
        <v>800</v>
      </c>
      <c r="B313" s="111">
        <v>831</v>
      </c>
      <c r="C313" s="125" t="s">
        <v>227</v>
      </c>
      <c r="D313" s="61">
        <v>3014335000</v>
      </c>
      <c r="E313" s="139">
        <v>3014335000</v>
      </c>
      <c r="F313" s="114">
        <v>0</v>
      </c>
      <c r="G313" s="95" t="s">
        <v>230</v>
      </c>
    </row>
    <row r="314" spans="1:7">
      <c r="C314" s="156"/>
      <c r="D314" s="5"/>
    </row>
    <row r="315" spans="1:7">
      <c r="C315" s="156"/>
      <c r="D315" s="5"/>
    </row>
    <row r="316" spans="1:7">
      <c r="A316" s="115" t="s">
        <v>228</v>
      </c>
      <c r="C316" s="156"/>
      <c r="D316" s="5"/>
    </row>
    <row r="317" spans="1:7" ht="24">
      <c r="A317" s="181" t="s">
        <v>88</v>
      </c>
      <c r="B317" s="181" t="s">
        <v>89</v>
      </c>
      <c r="C317" s="182" t="s">
        <v>70</v>
      </c>
      <c r="D317" s="181" t="s">
        <v>90</v>
      </c>
      <c r="E317" s="206" t="s">
        <v>91</v>
      </c>
      <c r="F317" s="181" t="s">
        <v>92</v>
      </c>
      <c r="G317" s="182" t="s">
        <v>93</v>
      </c>
    </row>
    <row r="318" spans="1:7" ht="75">
      <c r="A318" s="114">
        <v>800</v>
      </c>
      <c r="B318" s="111">
        <v>831</v>
      </c>
      <c r="C318" s="125" t="s">
        <v>229</v>
      </c>
      <c r="D318" s="61">
        <v>11489734442</v>
      </c>
      <c r="E318" s="139">
        <v>11489734442</v>
      </c>
      <c r="F318" s="114">
        <v>0</v>
      </c>
      <c r="G318" s="95" t="s">
        <v>230</v>
      </c>
    </row>
    <row r="319" spans="1:7">
      <c r="C319" s="156"/>
      <c r="D319" s="5"/>
    </row>
    <row r="320" spans="1:7">
      <c r="C320" s="156"/>
      <c r="D320" s="5"/>
    </row>
    <row r="321" spans="3:4">
      <c r="C321" s="156"/>
      <c r="D321" s="5"/>
    </row>
    <row r="322" spans="3:4">
      <c r="C322" s="156"/>
      <c r="D322" s="5"/>
    </row>
    <row r="323" spans="3:4">
      <c r="C323" s="156"/>
      <c r="D323" s="5"/>
    </row>
    <row r="324" spans="3:4">
      <c r="C324" s="156"/>
      <c r="D324" s="5"/>
    </row>
    <row r="325" spans="3:4">
      <c r="C325" s="156"/>
      <c r="D325" s="5"/>
    </row>
    <row r="326" spans="3:4">
      <c r="C326" s="156"/>
      <c r="D326" s="5"/>
    </row>
    <row r="327" spans="3:4">
      <c r="C327" s="156"/>
      <c r="D327" s="5"/>
    </row>
    <row r="328" spans="3:4">
      <c r="C328" s="156"/>
      <c r="D328" s="5"/>
    </row>
    <row r="329" spans="3:4">
      <c r="C329" s="156"/>
      <c r="D329" s="5"/>
    </row>
    <row r="330" spans="3:4">
      <c r="C330" s="156"/>
      <c r="D330" s="5"/>
    </row>
    <row r="331" spans="3:4">
      <c r="C331" s="156"/>
      <c r="D331" s="5"/>
    </row>
    <row r="332" spans="3:4">
      <c r="C332" s="156"/>
      <c r="D332" s="5"/>
    </row>
    <row r="333" spans="3:4">
      <c r="C333" s="156"/>
      <c r="D333" s="5"/>
    </row>
    <row r="334" spans="3:4">
      <c r="C334" s="156"/>
      <c r="D334" s="5"/>
    </row>
    <row r="335" spans="3:4">
      <c r="C335" s="156"/>
      <c r="D335" s="5"/>
    </row>
    <row r="336" spans="3:4">
      <c r="C336" s="156"/>
      <c r="D336" s="5"/>
    </row>
    <row r="337" spans="3:4">
      <c r="C337" s="156"/>
      <c r="D337" s="5"/>
    </row>
    <row r="338" spans="3:4">
      <c r="C338" s="156"/>
      <c r="D338" s="5"/>
    </row>
    <row r="339" spans="3:4">
      <c r="C339" s="156"/>
      <c r="D339" s="5"/>
    </row>
    <row r="340" spans="3:4">
      <c r="C340" s="156"/>
      <c r="D340" s="5"/>
    </row>
    <row r="341" spans="3:4">
      <c r="C341" s="156"/>
      <c r="D341" s="5"/>
    </row>
    <row r="342" spans="3:4">
      <c r="C342" s="156"/>
      <c r="D342" s="5"/>
    </row>
    <row r="343" spans="3:4">
      <c r="C343" s="156"/>
      <c r="D343" s="5"/>
    </row>
    <row r="344" spans="3:4">
      <c r="C344" s="156"/>
      <c r="D344" s="5"/>
    </row>
    <row r="345" spans="3:4">
      <c r="C345" s="156"/>
      <c r="D345" s="5"/>
    </row>
    <row r="346" spans="3:4">
      <c r="C346" s="156"/>
      <c r="D346" s="5"/>
    </row>
    <row r="347" spans="3:4">
      <c r="C347" s="156"/>
      <c r="D347" s="5"/>
    </row>
    <row r="348" spans="3:4">
      <c r="C348" s="156"/>
      <c r="D348" s="5"/>
    </row>
    <row r="349" spans="3:4">
      <c r="C349" s="156"/>
      <c r="D349" s="5"/>
    </row>
    <row r="350" spans="3:4">
      <c r="C350" s="156"/>
      <c r="D350" s="5"/>
    </row>
    <row r="351" spans="3:4">
      <c r="C351" s="156"/>
      <c r="D351" s="5"/>
    </row>
    <row r="352" spans="3:4">
      <c r="C352" s="156"/>
      <c r="D352" s="5"/>
    </row>
    <row r="353" spans="1:5">
      <c r="C353" s="156"/>
      <c r="D353" s="5"/>
    </row>
    <row r="354" spans="1:5">
      <c r="C354" s="156"/>
      <c r="D354" s="5"/>
    </row>
    <row r="355" spans="1:5">
      <c r="C355" s="156"/>
      <c r="D355" s="5"/>
    </row>
    <row r="356" spans="1:5">
      <c r="C356" s="156"/>
      <c r="D356" s="5"/>
    </row>
    <row r="357" spans="1:5">
      <c r="C357" s="156"/>
      <c r="D357" s="5"/>
    </row>
    <row r="358" spans="1:5">
      <c r="C358" s="156"/>
      <c r="D358" s="5"/>
    </row>
    <row r="359" spans="1:5">
      <c r="C359" s="156"/>
      <c r="D359" s="5"/>
    </row>
    <row r="360" spans="1:5">
      <c r="C360" s="156"/>
      <c r="D360" s="5"/>
    </row>
    <row r="361" spans="1:5">
      <c r="C361" s="156"/>
      <c r="D361" s="5"/>
    </row>
    <row r="362" spans="1:5">
      <c r="C362" s="156"/>
      <c r="D362" s="5"/>
    </row>
    <row r="363" spans="1:5">
      <c r="C363" s="156"/>
      <c r="D363" s="5"/>
    </row>
    <row r="364" spans="1:5" ht="13.5" customHeight="1">
      <c r="A364" s="6" t="s">
        <v>94</v>
      </c>
      <c r="C364" s="156"/>
      <c r="D364" s="5"/>
    </row>
    <row r="365" spans="1:5" ht="21" customHeight="1">
      <c r="A365" s="135" t="s">
        <v>5</v>
      </c>
      <c r="B365" s="135" t="s">
        <v>95</v>
      </c>
      <c r="C365" s="135" t="s">
        <v>96</v>
      </c>
      <c r="D365" s="135" t="s">
        <v>97</v>
      </c>
      <c r="E365" s="197" t="s">
        <v>98</v>
      </c>
    </row>
    <row r="366" spans="1:5" ht="54.75" customHeight="1">
      <c r="A366" s="82">
        <v>7</v>
      </c>
      <c r="B366" s="136" t="s">
        <v>243</v>
      </c>
      <c r="C366" s="159" t="s">
        <v>246</v>
      </c>
      <c r="D366" s="81"/>
      <c r="E366" s="238" t="s">
        <v>247</v>
      </c>
    </row>
    <row r="367" spans="1:5" ht="62.25" customHeight="1">
      <c r="A367" s="82">
        <v>8</v>
      </c>
      <c r="B367" s="137" t="s">
        <v>244</v>
      </c>
      <c r="C367" s="160">
        <v>1709190425</v>
      </c>
      <c r="D367" s="81" t="s">
        <v>256</v>
      </c>
      <c r="E367" s="239"/>
    </row>
    <row r="368" spans="1:5" ht="56.25" customHeight="1">
      <c r="A368" s="82">
        <v>9</v>
      </c>
      <c r="B368" s="137" t="s">
        <v>245</v>
      </c>
      <c r="C368" s="174">
        <v>98699000</v>
      </c>
      <c r="D368" s="12" t="s">
        <v>255</v>
      </c>
      <c r="E368" s="240"/>
    </row>
    <row r="369" spans="1:7" ht="21" customHeight="1">
      <c r="A369" s="244" t="s">
        <v>99</v>
      </c>
      <c r="B369" s="245"/>
      <c r="C369" s="183">
        <f>SUM(C366:C368)</f>
        <v>1807889425</v>
      </c>
      <c r="D369" s="184"/>
    </row>
    <row r="370" spans="1:7">
      <c r="A370" s="35"/>
      <c r="C370" s="156"/>
      <c r="D370" s="5"/>
    </row>
    <row r="371" spans="1:7">
      <c r="A371" s="35"/>
      <c r="C371" s="156"/>
      <c r="D371" s="5"/>
    </row>
    <row r="372" spans="1:7">
      <c r="A372" s="6" t="s">
        <v>100</v>
      </c>
      <c r="C372" s="156"/>
      <c r="D372" s="5"/>
    </row>
    <row r="373" spans="1:7">
      <c r="A373" s="6" t="s">
        <v>101</v>
      </c>
      <c r="C373" s="156"/>
      <c r="D373" s="5"/>
      <c r="E373" s="209"/>
    </row>
    <row r="374" spans="1:7" ht="25.5">
      <c r="A374" s="135" t="s">
        <v>78</v>
      </c>
      <c r="B374" s="135" t="s">
        <v>102</v>
      </c>
      <c r="C374" s="135" t="s">
        <v>70</v>
      </c>
      <c r="D374" s="135" t="s">
        <v>103</v>
      </c>
      <c r="E374" s="210" t="s">
        <v>104</v>
      </c>
    </row>
    <row r="375" spans="1:7" ht="39.950000000000003" customHeight="1">
      <c r="A375" s="24">
        <v>1</v>
      </c>
      <c r="B375" s="36" t="s">
        <v>105</v>
      </c>
      <c r="C375" s="24" t="s">
        <v>106</v>
      </c>
      <c r="D375" s="24" t="s">
        <v>107</v>
      </c>
      <c r="E375" s="211" t="s">
        <v>108</v>
      </c>
    </row>
    <row r="376" spans="1:7" ht="39.950000000000003" customHeight="1">
      <c r="A376" s="37">
        <v>2</v>
      </c>
      <c r="B376" s="38" t="s">
        <v>109</v>
      </c>
      <c r="C376" s="39" t="s">
        <v>110</v>
      </c>
      <c r="D376" s="37" t="s">
        <v>111</v>
      </c>
      <c r="E376" s="212" t="s">
        <v>112</v>
      </c>
      <c r="F376" s="33"/>
      <c r="G376" s="33"/>
    </row>
    <row r="377" spans="1:7" ht="39.950000000000003" customHeight="1">
      <c r="A377" s="37">
        <v>3</v>
      </c>
      <c r="B377" s="38" t="s">
        <v>109</v>
      </c>
      <c r="C377" s="39" t="s">
        <v>113</v>
      </c>
      <c r="D377" s="37" t="s">
        <v>111</v>
      </c>
      <c r="E377" s="212" t="s">
        <v>114</v>
      </c>
      <c r="F377" s="34"/>
    </row>
    <row r="378" spans="1:7" ht="39.950000000000003" customHeight="1">
      <c r="A378" s="37">
        <v>4</v>
      </c>
      <c r="B378" s="38" t="s">
        <v>109</v>
      </c>
      <c r="C378" s="39" t="s">
        <v>115</v>
      </c>
      <c r="D378" s="37" t="s">
        <v>111</v>
      </c>
      <c r="E378" s="212" t="s">
        <v>114</v>
      </c>
      <c r="F378" s="34"/>
    </row>
    <row r="379" spans="1:7" ht="39.950000000000003" customHeight="1">
      <c r="A379" s="37">
        <v>5</v>
      </c>
      <c r="B379" s="36" t="s">
        <v>116</v>
      </c>
      <c r="C379" s="24" t="s">
        <v>117</v>
      </c>
      <c r="D379" s="37" t="s">
        <v>118</v>
      </c>
      <c r="E379" s="212" t="s">
        <v>119</v>
      </c>
      <c r="F379" s="34"/>
    </row>
    <row r="380" spans="1:7" ht="39.950000000000003" customHeight="1">
      <c r="A380" s="37">
        <v>6</v>
      </c>
      <c r="B380" s="36" t="s">
        <v>105</v>
      </c>
      <c r="C380" s="24" t="s">
        <v>120</v>
      </c>
      <c r="D380" s="39" t="s">
        <v>121</v>
      </c>
      <c r="E380" s="212" t="s">
        <v>122</v>
      </c>
      <c r="F380" s="34"/>
    </row>
    <row r="381" spans="1:7" ht="33" customHeight="1">
      <c r="A381" s="37">
        <v>7</v>
      </c>
      <c r="B381" s="36" t="s">
        <v>123</v>
      </c>
      <c r="C381" s="24" t="s">
        <v>124</v>
      </c>
      <c r="D381" s="37" t="s">
        <v>125</v>
      </c>
      <c r="E381" s="213" t="s">
        <v>157</v>
      </c>
      <c r="F381" s="34"/>
    </row>
    <row r="382" spans="1:7">
      <c r="F382" s="34"/>
    </row>
    <row r="383" spans="1:7">
      <c r="F383" s="34"/>
    </row>
    <row r="384" spans="1:7">
      <c r="F384" s="34"/>
    </row>
    <row r="385" spans="1:6">
      <c r="A385" s="6" t="s">
        <v>126</v>
      </c>
      <c r="F385" s="34"/>
    </row>
    <row r="386" spans="1:6" ht="24">
      <c r="A386" s="185" t="s">
        <v>127</v>
      </c>
      <c r="B386" s="185" t="s">
        <v>128</v>
      </c>
      <c r="C386" s="185" t="s">
        <v>129</v>
      </c>
      <c r="D386" s="185" t="s">
        <v>130</v>
      </c>
      <c r="E386" s="214" t="s">
        <v>131</v>
      </c>
      <c r="F386" s="34"/>
    </row>
    <row r="387" spans="1:6" ht="31.5" customHeight="1">
      <c r="A387" s="243" t="s">
        <v>132</v>
      </c>
      <c r="B387" s="243"/>
      <c r="C387" s="243"/>
      <c r="D387" s="243"/>
      <c r="E387" s="243"/>
      <c r="F387" s="34"/>
    </row>
    <row r="388" spans="1:6">
      <c r="A388" s="42"/>
      <c r="B388" s="42"/>
      <c r="C388" s="144"/>
      <c r="D388" s="42"/>
      <c r="E388" s="215"/>
      <c r="F388" s="34"/>
    </row>
    <row r="389" spans="1:6">
      <c r="A389" s="6" t="s">
        <v>133</v>
      </c>
      <c r="E389" s="41"/>
      <c r="F389" s="34"/>
    </row>
    <row r="390" spans="1:6" ht="20.100000000000001" customHeight="1">
      <c r="A390" s="185" t="s">
        <v>134</v>
      </c>
      <c r="B390" s="185" t="s">
        <v>135</v>
      </c>
      <c r="C390" s="185" t="s">
        <v>70</v>
      </c>
      <c r="D390" s="185" t="s">
        <v>136</v>
      </c>
      <c r="E390" s="216" t="s">
        <v>130</v>
      </c>
      <c r="F390" s="34"/>
    </row>
    <row r="391" spans="1:6" ht="20.100000000000001" customHeight="1">
      <c r="A391" s="53"/>
      <c r="B391" s="124" t="s">
        <v>259</v>
      </c>
      <c r="C391" s="54" t="s">
        <v>148</v>
      </c>
      <c r="D391" s="54"/>
      <c r="E391" s="238" t="s">
        <v>257</v>
      </c>
      <c r="F391" s="34"/>
    </row>
    <row r="392" spans="1:6" ht="20.100000000000001" customHeight="1">
      <c r="A392" s="53"/>
      <c r="B392" s="124" t="s">
        <v>258</v>
      </c>
      <c r="C392" s="54" t="s">
        <v>148</v>
      </c>
      <c r="D392" s="54"/>
      <c r="E392" s="241"/>
      <c r="F392" s="34"/>
    </row>
    <row r="393" spans="1:6" ht="20.100000000000001" customHeight="1">
      <c r="A393" s="53"/>
      <c r="B393" s="124" t="s">
        <v>260</v>
      </c>
      <c r="C393" s="54" t="s">
        <v>148</v>
      </c>
      <c r="D393" s="54"/>
      <c r="E393" s="242"/>
      <c r="F393" s="34"/>
    </row>
    <row r="396" spans="1:6" ht="15" customHeight="1">
      <c r="A396" s="40" t="s">
        <v>137</v>
      </c>
    </row>
    <row r="397" spans="1:6" ht="15" customHeight="1">
      <c r="A397" s="40" t="s">
        <v>138</v>
      </c>
      <c r="D397" s="11"/>
    </row>
    <row r="398" spans="1:6" ht="15" customHeight="1">
      <c r="A398" s="229" t="s">
        <v>139</v>
      </c>
      <c r="B398" s="230"/>
      <c r="C398" s="231"/>
    </row>
    <row r="399" spans="1:6" ht="15" customHeight="1">
      <c r="A399" s="185" t="s">
        <v>140</v>
      </c>
      <c r="B399" s="186" t="s">
        <v>70</v>
      </c>
      <c r="C399" s="187" t="s">
        <v>141</v>
      </c>
    </row>
    <row r="400" spans="1:6" ht="39" customHeight="1">
      <c r="A400" s="96">
        <v>1</v>
      </c>
      <c r="B400" s="97" t="s">
        <v>261</v>
      </c>
      <c r="C400" s="98" t="s">
        <v>265</v>
      </c>
    </row>
    <row r="401" spans="1:3" ht="39" customHeight="1">
      <c r="A401" s="96">
        <v>2</v>
      </c>
      <c r="B401" s="97" t="s">
        <v>262</v>
      </c>
      <c r="C401" s="98" t="s">
        <v>266</v>
      </c>
    </row>
    <row r="402" spans="1:3" ht="48.75" customHeight="1">
      <c r="A402" s="79">
        <v>3</v>
      </c>
      <c r="B402" s="94" t="s">
        <v>263</v>
      </c>
      <c r="C402" s="78" t="s">
        <v>267</v>
      </c>
    </row>
    <row r="403" spans="1:3">
      <c r="A403" s="58"/>
      <c r="B403" s="57"/>
      <c r="C403" s="59"/>
    </row>
    <row r="404" spans="1:3">
      <c r="A404" s="58"/>
      <c r="B404" s="57"/>
      <c r="C404" s="59"/>
    </row>
    <row r="405" spans="1:3" ht="15" customHeight="1">
      <c r="A405" s="232" t="s">
        <v>142</v>
      </c>
      <c r="B405" s="233"/>
      <c r="C405" s="234"/>
    </row>
    <row r="406" spans="1:3" ht="15" customHeight="1">
      <c r="A406" s="185" t="s">
        <v>140</v>
      </c>
      <c r="B406" s="186" t="s">
        <v>70</v>
      </c>
      <c r="C406" s="187" t="s">
        <v>141</v>
      </c>
    </row>
    <row r="407" spans="1:3" ht="63.75" customHeight="1">
      <c r="A407" s="79">
        <v>1</v>
      </c>
      <c r="B407" s="94" t="s">
        <v>264</v>
      </c>
      <c r="C407" s="78" t="s">
        <v>268</v>
      </c>
    </row>
    <row r="408" spans="1:3" ht="15.75" customHeight="1"/>
    <row r="409" spans="1:3">
      <c r="A409" s="131"/>
      <c r="B409" s="43"/>
      <c r="C409" s="132"/>
    </row>
    <row r="410" spans="1:3">
      <c r="A410" s="131"/>
      <c r="B410" s="43"/>
      <c r="C410" s="132"/>
    </row>
    <row r="411" spans="1:3">
      <c r="A411" s="131"/>
      <c r="B411" s="43"/>
      <c r="C411" s="132"/>
    </row>
    <row r="412" spans="1:3">
      <c r="A412" s="131"/>
      <c r="B412" s="43"/>
      <c r="C412" s="132"/>
    </row>
    <row r="413" spans="1:3">
      <c r="A413" s="29"/>
    </row>
    <row r="414" spans="1:3">
      <c r="A414" s="29"/>
    </row>
    <row r="415" spans="1:3">
      <c r="A415" s="6" t="s">
        <v>233</v>
      </c>
    </row>
    <row r="416" spans="1:3">
      <c r="A416" s="29"/>
    </row>
    <row r="417" spans="1:6" ht="39" customHeight="1">
      <c r="A417" s="249" t="s">
        <v>289</v>
      </c>
      <c r="B417" s="249"/>
      <c r="C417" s="249"/>
      <c r="D417" s="249"/>
      <c r="E417" s="249"/>
      <c r="F417" s="249"/>
    </row>
    <row r="418" spans="1:6" ht="15.75">
      <c r="A418" s="251"/>
      <c r="B418" s="252"/>
      <c r="C418" s="252"/>
      <c r="D418" s="252"/>
      <c r="E418" s="252"/>
      <c r="F418" s="253"/>
    </row>
    <row r="419" spans="1:6" ht="27" customHeight="1">
      <c r="A419" s="254" t="s">
        <v>231</v>
      </c>
      <c r="B419" s="255"/>
      <c r="C419" s="255"/>
      <c r="D419" s="255"/>
      <c r="E419" s="255"/>
      <c r="F419" s="256"/>
    </row>
    <row r="420" spans="1:6" ht="51.75" customHeight="1">
      <c r="A420" s="188">
        <v>1</v>
      </c>
      <c r="B420" s="249" t="s">
        <v>232</v>
      </c>
      <c r="C420" s="250"/>
      <c r="D420" s="250"/>
      <c r="E420" s="250"/>
      <c r="F420" s="250"/>
    </row>
    <row r="421" spans="1:6" ht="50.25" customHeight="1">
      <c r="A421" s="188">
        <v>2</v>
      </c>
      <c r="B421" s="249" t="s">
        <v>152</v>
      </c>
      <c r="C421" s="250"/>
      <c r="D421" s="250"/>
      <c r="E421" s="250"/>
      <c r="F421" s="250"/>
    </row>
    <row r="422" spans="1:6">
      <c r="E422" s="41"/>
    </row>
  </sheetData>
  <mergeCells count="63">
    <mergeCell ref="C180:C190"/>
    <mergeCell ref="C200:C201"/>
    <mergeCell ref="B200:B201"/>
    <mergeCell ref="C144:C146"/>
    <mergeCell ref="C147:C155"/>
    <mergeCell ref="C156:C166"/>
    <mergeCell ref="C167:C168"/>
    <mergeCell ref="C169:C179"/>
    <mergeCell ref="B144:B146"/>
    <mergeCell ref="B147:B155"/>
    <mergeCell ref="B156:B166"/>
    <mergeCell ref="B167:B168"/>
    <mergeCell ref="B169:B191"/>
    <mergeCell ref="F48:G48"/>
    <mergeCell ref="E30:E36"/>
    <mergeCell ref="A42:B42"/>
    <mergeCell ref="C42:E42"/>
    <mergeCell ref="A13:F18"/>
    <mergeCell ref="A21:F25"/>
    <mergeCell ref="A6:F6"/>
    <mergeCell ref="A43:B43"/>
    <mergeCell ref="C43:E43"/>
    <mergeCell ref="A46:E46"/>
    <mergeCell ref="F47:G47"/>
    <mergeCell ref="A102:E102"/>
    <mergeCell ref="C58:D58"/>
    <mergeCell ref="C69:D69"/>
    <mergeCell ref="C59:D59"/>
    <mergeCell ref="C61:D61"/>
    <mergeCell ref="C66:D66"/>
    <mergeCell ref="A76:A78"/>
    <mergeCell ref="C67:D67"/>
    <mergeCell ref="C68:D68"/>
    <mergeCell ref="C60:D60"/>
    <mergeCell ref="A79:A84"/>
    <mergeCell ref="A85:A86"/>
    <mergeCell ref="F49:G49"/>
    <mergeCell ref="A55:D55"/>
    <mergeCell ref="A56:D56"/>
    <mergeCell ref="C57:D57"/>
    <mergeCell ref="A74:A75"/>
    <mergeCell ref="B74:D74"/>
    <mergeCell ref="E74:E75"/>
    <mergeCell ref="F74:F75"/>
    <mergeCell ref="G74:G75"/>
    <mergeCell ref="B421:F421"/>
    <mergeCell ref="A417:F417"/>
    <mergeCell ref="A418:F418"/>
    <mergeCell ref="A419:F419"/>
    <mergeCell ref="B420:F420"/>
    <mergeCell ref="A398:C398"/>
    <mergeCell ref="A405:C405"/>
    <mergeCell ref="G305:G307"/>
    <mergeCell ref="E366:E368"/>
    <mergeCell ref="E391:E393"/>
    <mergeCell ref="A387:E387"/>
    <mergeCell ref="A369:B369"/>
    <mergeCell ref="A278:C278"/>
    <mergeCell ref="A307:C307"/>
    <mergeCell ref="G214:G278"/>
    <mergeCell ref="B113:H113"/>
    <mergeCell ref="B114:H114"/>
    <mergeCell ref="B115:H115"/>
  </mergeCells>
  <hyperlinks>
    <hyperlink ref="F48" r:id="rId1" display="https://www.sen.gov.py/application/files/8015/9188/4586/Politica_Nacional_de_Gestion_y_Reduccion_de_Riesgos__2018.pdf"/>
    <hyperlink ref="F49" r:id="rId2" display="https://www.sen.gov.py/application/files/8015/9188/4586/Politica_Nacional_de_Gestion_y_Reduccion_de_Riesgos__2018.pdf"/>
    <hyperlink ref="E376" r:id="rId3"/>
    <hyperlink ref="E377" r:id="rId4"/>
    <hyperlink ref="E378" r:id="rId5"/>
    <hyperlink ref="E379" r:id="rId6"/>
    <hyperlink ref="E380" r:id="rId7"/>
    <hyperlink ref="C67" r:id="rId8"/>
    <hyperlink ref="G214" r:id="rId9"/>
    <hyperlink ref="G301" r:id="rId10"/>
    <hyperlink ref="G305" r:id="rId11"/>
    <hyperlink ref="G313" r:id="rId12"/>
    <hyperlink ref="G318" r:id="rId13"/>
    <hyperlink ref="E391" r:id="rId14" location="/"/>
    <hyperlink ref="C58" r:id="rId15"/>
    <hyperlink ref="E366" r:id="rId16"/>
    <hyperlink ref="C400" r:id="rId17"/>
    <hyperlink ref="C401" r:id="rId18"/>
    <hyperlink ref="C402" r:id="rId19"/>
    <hyperlink ref="C407" r:id="rId20"/>
  </hyperlinks>
  <pageMargins left="0.70866141732283472" right="0.70866141732283472" top="0.74803149606299213" bottom="0.74803149606299213" header="0.31496062992125984" footer="0.31496062992125984"/>
  <pageSetup paperSize="5" scale="85" orientation="landscape" r:id="rId21"/>
  <headerFooter>
    <oddFooter>Página &amp;P</oddFooter>
  </headerFooter>
  <drawing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Asesoria</dc:creator>
  <cp:lastModifiedBy>Informatica</cp:lastModifiedBy>
  <cp:lastPrinted>2022-02-08T17:52:07Z</cp:lastPrinted>
  <dcterms:created xsi:type="dcterms:W3CDTF">2020-10-07T12:34:27Z</dcterms:created>
  <dcterms:modified xsi:type="dcterms:W3CDTF">2022-02-08T17:54:51Z</dcterms:modified>
</cp:coreProperties>
</file>