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SEN\SENAC-PORTAL\RENDICION DE CUENTAS\Año 2024\Cuarto Trimestre 2024\"/>
    </mc:Choice>
  </mc:AlternateContent>
  <xr:revisionPtr revIDLastSave="0" documentId="13_ncr:1_{61A17A83-0DCA-46CC-9A75-F7712519B38C}"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Hoja1!$A$1:$G$377</definedName>
    <definedName name="_xlnm.Print_Titles" localSheetId="0">Hoja1!$1:$5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7" i="1" l="1"/>
  <c r="D162" i="1"/>
  <c r="D158" i="1"/>
  <c r="D157" i="1"/>
  <c r="D156" i="1"/>
  <c r="D155" i="1"/>
  <c r="D154" i="1"/>
  <c r="D153" i="1"/>
  <c r="D151" i="1"/>
  <c r="D150" i="1"/>
  <c r="D149" i="1"/>
  <c r="D148" i="1"/>
  <c r="D147" i="1"/>
  <c r="D146" i="1"/>
  <c r="D141" i="1"/>
  <c r="D131" i="1"/>
  <c r="E270" i="1"/>
  <c r="D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70" i="1" l="1"/>
</calcChain>
</file>

<file path=xl/sharedStrings.xml><?xml version="1.0" encoding="utf-8"?>
<sst xmlns="http://schemas.openxmlformats.org/spreadsheetml/2006/main" count="703" uniqueCount="485">
  <si>
    <t>1- PRESENTACIÓN</t>
  </si>
  <si>
    <t>Institución:</t>
  </si>
  <si>
    <t>Misión institucional</t>
  </si>
  <si>
    <t>Qué es la institución (en lenguaje sencillo, menos de 100 palabras)</t>
  </si>
  <si>
    <t>Nro.</t>
  </si>
  <si>
    <t>Dependencia</t>
  </si>
  <si>
    <t>Responsable</t>
  </si>
  <si>
    <t>Cargo que Ocupa</t>
  </si>
  <si>
    <t>Priorización</t>
  </si>
  <si>
    <t>Vinculación POI, PEI, PND, ODS.</t>
  </si>
  <si>
    <t>Justificaciones</t>
  </si>
  <si>
    <t xml:space="preserve">Evidencia </t>
  </si>
  <si>
    <t>1°</t>
  </si>
  <si>
    <t>Mes</t>
  </si>
  <si>
    <t>Nivel de Cumplimiento (%)</t>
  </si>
  <si>
    <t>Cantidad de Consultas</t>
  </si>
  <si>
    <t>Respondidos</t>
  </si>
  <si>
    <t>No Respondidos</t>
  </si>
  <si>
    <t>N°</t>
  </si>
  <si>
    <t>Descripción</t>
  </si>
  <si>
    <t>Objetivo</t>
  </si>
  <si>
    <t>Metas</t>
  </si>
  <si>
    <t>Población Beneficiaria</t>
  </si>
  <si>
    <t>Porcentaje de Ejecución</t>
  </si>
  <si>
    <t>Evidencias</t>
  </si>
  <si>
    <t>Resultados Logrados</t>
  </si>
  <si>
    <t>Evidencia (Informe de Avance de Metas - SPR)</t>
  </si>
  <si>
    <t>ID</t>
  </si>
  <si>
    <t>Objeto</t>
  </si>
  <si>
    <t>Valor del Contrato</t>
  </si>
  <si>
    <t>Proveedor Adjudicado</t>
  </si>
  <si>
    <t>Estado (Ejecución - Finiquitado)</t>
  </si>
  <si>
    <t>Enlace DNCP</t>
  </si>
  <si>
    <t>Rubro</t>
  </si>
  <si>
    <t>Sub-rubros</t>
  </si>
  <si>
    <t>Evidencia (Enlace Ley 5189)</t>
  </si>
  <si>
    <t>Evidencia</t>
  </si>
  <si>
    <t>5.1. Canales de Participación Ciudadana existentes a la fecha.</t>
  </si>
  <si>
    <t>Denominación</t>
  </si>
  <si>
    <t>Dependencia Responsable del Canal de Participación</t>
  </si>
  <si>
    <t>Evidencia (Página Web, Buzón de SQR, Etc.)</t>
  </si>
  <si>
    <t>Propuesta de Mejora</t>
  </si>
  <si>
    <t>Canal Utilizado</t>
  </si>
  <si>
    <t>Acción o Medida tomada por OEE</t>
  </si>
  <si>
    <t>Observaciones</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</si>
  <si>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</si>
  <si>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</si>
  <si>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</si>
  <si>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</si>
  <si>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</si>
  <si>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</si>
  <si>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</si>
  <si>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</si>
  <si>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</si>
  <si>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Evidencia (Adjuntar Documento)</t>
  </si>
  <si>
    <t>Periodo</t>
  </si>
  <si>
    <t>Nivel de Cumplimiento</t>
  </si>
  <si>
    <t>Calificación MECIP de la Contraloría General de la República (CGR)</t>
  </si>
  <si>
    <t>5- INSTANCIAS DE PARTICIPACIÓN CIUDADANA</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</si>
  <si>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</si>
  <si>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</si>
  <si>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</si>
  <si>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</si>
  <si>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</si>
  <si>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</si>
  <si>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</si>
  <si>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</si>
  <si>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información aquí y apoyarse en gráficos ilustrativos) </t>
  </si>
  <si>
    <t>SECRETARÍA DE EMERGENCIA NACIONAL</t>
  </si>
  <si>
    <t>Jefatura de Gabinete</t>
  </si>
  <si>
    <t>Jefe de Gabinete</t>
  </si>
  <si>
    <t>Secretaría General</t>
  </si>
  <si>
    <t>Dirección General de Anticorrupción</t>
  </si>
  <si>
    <t>Dirección General de Administración y Finanzas</t>
  </si>
  <si>
    <t>Dirección de Planificación y Sistematización</t>
  </si>
  <si>
    <t>Dirección de Auditoría Interna</t>
  </si>
  <si>
    <t>Lic. Elvira Centurión</t>
  </si>
  <si>
    <t>Directora</t>
  </si>
  <si>
    <t>Dirección de Comunicación e Información Pública</t>
  </si>
  <si>
    <t>PORTAL</t>
  </si>
  <si>
    <t>REDES SOCIALES</t>
  </si>
  <si>
    <t>CORREO INSTITUCIONAL</t>
  </si>
  <si>
    <t>Consulta o Sugerencias a través del portal</t>
  </si>
  <si>
    <t>Facebook oficial</t>
  </si>
  <si>
    <t>Twitter oficial</t>
  </si>
  <si>
    <t>Instagram oficial</t>
  </si>
  <si>
    <t>Denuncias a través del portal</t>
  </si>
  <si>
    <t>Solicitud de Información Pública</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</si>
  <si>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</si>
  <si>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</si>
  <si>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</si>
  <si>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</si>
  <si>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</si>
  <si>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</si>
  <si>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</si>
  <si>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</si>
  <si>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</si>
  <si>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Lic. Ofelia Insaurralde</t>
  </si>
  <si>
    <r>
      <t xml:space="preserve">Res. SEN Nº 93/2020 </t>
    </r>
    <r>
      <rPr>
        <u/>
        <sz val="14"/>
        <color rgb="FF0000FF"/>
        <rFont val="Calibri"/>
        <family val="2"/>
        <scheme val="minor"/>
      </rPr>
      <t>https://www.sen.gov.py/application/files/2215/9468/6128/RSEN_93-20_CRCC.pdf</t>
    </r>
  </si>
  <si>
    <t>https://transparencia.senac.gov.py/portal/historial-cumplimiento</t>
  </si>
  <si>
    <t>2- PLAN DE RENDICIÓN DE CUENTAS AL CIUDADANO</t>
  </si>
  <si>
    <t>2.1. Resolución de Aprobación y Anexo de Plan de Rendición de Cuentas</t>
  </si>
  <si>
    <t>2.2 Plan de Rendición de Cuentas. (Copiar abajo link de acceso directo)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</si>
  <si>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</si>
  <si>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</si>
  <si>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</si>
  <si>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</si>
  <si>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3.4 Servicios o Productos Misionales (Depende de la Naturaleza de la Misión Insitucional, puede abarcar un Programa o Proyecto)</t>
  </si>
  <si>
    <t>3.5 Contrataciones realizadas</t>
  </si>
  <si>
    <t>3.6 Ejecución Financiera</t>
  </si>
  <si>
    <t>5.2. Participación y difusión en idioma Guarani</t>
  </si>
  <si>
    <t>5.3 Diagnostico "The Integrity.app"</t>
  </si>
  <si>
    <t>6- INDICADORES MISIONALES DE RENDICIÓN DE CUENTAS AL CIUDADANO</t>
  </si>
  <si>
    <t>6.1 Indicadores Misionales Identificados</t>
  </si>
  <si>
    <t>Cantidad de Indicadores</t>
  </si>
  <si>
    <t>Descripción del Indicador misional</t>
  </si>
  <si>
    <t>Enlace</t>
  </si>
  <si>
    <t>6.2 Gestión de riesgos de corrupción</t>
  </si>
  <si>
    <t>Ambito de Aplicación</t>
  </si>
  <si>
    <t>Cantidad de Riesgos detectados</t>
  </si>
  <si>
    <t>Descripción del Riesgo de corrupción</t>
  </si>
  <si>
    <t>Medidas de mitigación</t>
  </si>
  <si>
    <t>Enlaces Evidencias</t>
  </si>
  <si>
    <t>7- GESTIÓN DE DENUNCIAS</t>
  </si>
  <si>
    <t>7.1 Gestión de denuncias de corrupción</t>
  </si>
  <si>
    <t>8- CONTROL INTERNO Y EXTERNO</t>
  </si>
  <si>
    <t>8.1 Informes de Auditorias Internas y Auditorias Exterenas en el Trimestre</t>
  </si>
  <si>
    <t>8.2 Modelo Estándar de Control Interno para las Instituciones Públicas del Paraguay</t>
  </si>
  <si>
    <t xml:space="preserve">9- DESCRIPCIÓN CUALITATIVA DE LOGROS ALCANZADOS </t>
  </si>
  <si>
    <t>Cantidad de funcionarios que completaron el diagnostico</t>
  </si>
  <si>
    <t>cantidad de mujeres</t>
  </si>
  <si>
    <t>Cantidad de hombres</t>
  </si>
  <si>
    <t>Descripción de las actividades realizadas en base a los resultados</t>
  </si>
  <si>
    <t xml:space="preserve">Cantidad de Miembros del CRCC: </t>
  </si>
  <si>
    <t xml:space="preserve">Total Hombres :  </t>
  </si>
  <si>
    <t xml:space="preserve">Total Mujeres:  </t>
  </si>
  <si>
    <t xml:space="preserve">Total nivel directivo o rango superior:  </t>
  </si>
  <si>
    <t>Se integra en el POI, se desarrolla en el PEI, incluye puntos específicos del PND y los ODS y se orienta al cumplimiento del Marco de Sendai para la Reducción del Riesgo de Desastres, aprobado por Decreto Nº 5965/2016 así como a la Política Nacional de GRRD aprobada por Decreto Nº 1402/14 y actualizada en 2018.</t>
  </si>
  <si>
    <t>https://www.sen.gov.py/application/files/5215/9469/1476/SEN-Manual_RCC.pdf    https://www.sen.gov.py/application/files/4415/9188/0160/Plan_Estrategico_Institucional_SEN_2019-2023.pdf</t>
  </si>
  <si>
    <t>Los motivos están descritos en la columna Justificaciones</t>
  </si>
  <si>
    <t>https://www.contrataciones.gov.py/</t>
  </si>
  <si>
    <t>https://www.sen.gov.py/application/files/8015/9188/4586/Politica_Nacional_de_Gestion_y_Reduccion_de_Riesgos__2018.pdf   https://www.sen.gov.py/application/files/4415/9188/0160/Plan_Estrategico_Institucional_SEN_2019-2023.pdf   https://www.sen.gov.py/application/files/3115/9188/0841/Marco_de_Sendai_2015-2030_-_final_oficial.pdf  https://www.sen.gov.py/application/files/3615/9301/0324/Decreto_5965_Marco_de_Sendai.pdf</t>
  </si>
  <si>
    <t>Gestionar y reducir los riesgos de desastres en el país a través de políticas con participación de actores y sectores, en beneficio de la ciudadania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</si>
  <si>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</si>
  <si>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Abg. Raymond Crechi Della Loggia</t>
  </si>
  <si>
    <t>f</t>
  </si>
  <si>
    <t>Gral. Brig. Angel Acosta</t>
  </si>
  <si>
    <t>Lic. Jorge Britez</t>
  </si>
  <si>
    <t>Director</t>
  </si>
  <si>
    <t xml:space="preserve">https://www.sen.gov.py/index.php/transparencia/5189/detalles/view_express_entity/5 </t>
  </si>
  <si>
    <t>TELEFONO</t>
  </si>
  <si>
    <t>Telefono linea alta</t>
  </si>
  <si>
    <t>(0986) 111-001  (0983) 235-331</t>
  </si>
  <si>
    <t>https://informacionpublica.paraguay.gov.py/#!/solicitud/list</t>
  </si>
  <si>
    <t>https://www.sfp.gov.py/vchgo/index.php/noticias-2-4/monitoreo-de-la-ley-518914</t>
  </si>
  <si>
    <t xml:space="preserve">Gestionar y reducir integralmente los riesgos de desastres en el Paraguay	</t>
  </si>
  <si>
    <t xml:space="preserve">Responde a la Misión institucional y a su Marco Legal, Ley Nº 2615/05;  vinculado a compromisos internacionales como el Marco de Sendai y los ODS (Objetivos 1; 11 y 13). La Política Nacional de Gestión y Reducción de Riesgos de Desastres, el Plan Nacional de Implementación del Marco de Sendai, estos últimos elaborados en procesos participativos.	</t>
  </si>
  <si>
    <t xml:space="preserve">Profesionalidad, transparencia y rendición de cuentas	
	</t>
  </si>
  <si>
    <t xml:space="preserve">Se integra a la Misión y Visión Institucionales, Política Nacional de Gestión y Reducción de Riesgos de Desastres, al Plan Estratégico Institucional, Manual de Rendición de Cuentas y transversaliza la acción institucional
</t>
  </si>
  <si>
    <t xml:space="preserve">Disposiciones legales vigentes	
	</t>
  </si>
  <si>
    <t>2º</t>
  </si>
  <si>
    <t>TOTAL</t>
  </si>
  <si>
    <t>https://drive.sen.gov.py/index.php/s/TsjF29Ys8YJMC5L</t>
  </si>
  <si>
    <t>NO DISPONIBLE AUN EN EL PORTAL DE LA SENAC</t>
  </si>
  <si>
    <t>No se registra</t>
  </si>
  <si>
    <t>Cnel. J.M. (R) Ruben Aquino</t>
  </si>
  <si>
    <t>Secretario General</t>
  </si>
  <si>
    <t>NO DISPONIBLE AUN EN EL PORTAL DE LA SFP</t>
  </si>
  <si>
    <t xml:space="preserve">*Presupuestado vigente al 30/06/2024 </t>
  </si>
  <si>
    <t>Obligado 3ter. trimestre                      01/07/2024 al 30/09/2024</t>
  </si>
  <si>
    <t>Saldos al 30/09/2024</t>
  </si>
  <si>
    <t>Totales</t>
  </si>
  <si>
    <t>Periodo del informe:  CUARTO TRIMESTRE  - OCTUBRE/DICIEMBRE 2024</t>
  </si>
  <si>
    <t>Octubre</t>
  </si>
  <si>
    <t>Noviembre</t>
  </si>
  <si>
    <t>Diciembre</t>
  </si>
  <si>
    <t>OCTUBRE</t>
  </si>
  <si>
    <t>NOVIEMBRE</t>
  </si>
  <si>
    <t>DICIEMBRE</t>
  </si>
  <si>
    <t>Nivel de cumplimiento Sistema de Transparencia Institucional a NOVIEMBRE 2024 - SENAC (100%)</t>
  </si>
  <si>
    <t>Lic. Dania Escobar</t>
  </si>
  <si>
    <t>Director General</t>
  </si>
  <si>
    <t>Directora General Interina</t>
  </si>
  <si>
    <t>https://www.facebook.com/share/p/15PU3emkwy/</t>
  </si>
  <si>
    <t>https://www.facebook.com/share/p/1FFECKpboP/</t>
  </si>
  <si>
    <t>https://www.facebook.com/share/p/1AuxGo7Tio/</t>
  </si>
  <si>
    <t>https://www.instagram.com/p/DAn0FQyu9Q-/?utm_source=ig_web_copy_link&amp;igsh=MzRlODBiNWFlZA==</t>
  </si>
  <si>
    <t>https://www.instagram.com/p/DBeHvijuHOo/?utm_source=ig_web_copy_link&amp;igsh=MzRlODBiNWFlZA==</t>
  </si>
  <si>
    <t>https://www.instagram.com/p/DBej4D2hKup/?utm_source=ig_web_copy_link&amp;igsh=MzRlODBiNWFlZA==</t>
  </si>
  <si>
    <t>X</t>
  </si>
  <si>
    <t>https://x.com/senparaguay/status/1841459758399652073</t>
  </si>
  <si>
    <t>Asistencia a familias afectadas por eventos que generan daños y pérdidas</t>
  </si>
  <si>
    <t>Paliar el sufrimiento de personas afectadas por situaciones de emergencia o desastres</t>
  </si>
  <si>
    <t>Se informa sobre lo actuado</t>
  </si>
  <si>
    <t>Informe Semanal de la DGRR-SEN</t>
  </si>
  <si>
    <t>45.840 familias asistidas de octubre a diciembre de 2024</t>
  </si>
  <si>
    <t>Ayuda Humanitaria: 750.000 litros de agua distribuidas en comunidades del Chaco Paraguayo. 10.332.000 litros de agua distribuidas en comunidades afectadas por la sequía en el Chaco Paraguayo, La entrega se coordina con las siguientes instituciones: Petropar - Petróleos Paraguayos. Empresa de Servicios Sanitarios del Paraguay, ESSAP S.A., Comando de las Fuerzas Militares, Itaipu Binacional, Policía Nacional, Ministerio de Obras Públicas y Comunicaciones, Cámara Vial Paraguaya, SENASA, gobiernos departamentales y municipales. Incendios Forestales: Monitoreo y control de incendios en algunas brechas del Cerro Chovoreca, que volvió a reactivarse en algunos puntos. Minga ambiental: Funcionarios operativos de la Dirección General de Reducción de Riesgos (DGRR) llevaron a cabo una intensa jornada de Minga Ambiental, enfocada en la limpieza de cauces hídricos en el arroyo Mburicao,  las inmediaciones de la Costanera Norte, específicamente en la zona conocida como Casa de Colores. Defensa Costera de Alberdi, Ñeembucu: con el fin de interiorizarse de los problemas del muro de protecciòn de la ciudad y coordinar las medidas necesarias, la MAI de la SEN y directivos conversaron con el Intendente y realizaron una observaciòn in situ, en el marco de las acciones programadas por las Mesas de Protección Social.  Convenio: La SEN suscribió un convenio de cooperación con la Universidad Nacional de Asunción, UNA. Capacitación: Funcionarios de distintas dependencias de la Secretaría de Emergencia Nacional recibieron una socialización de políticas y reglamento interno enmarcada en el cronograma de capacitaciones 2024. Funcionarios de la SEN participaron del “51 º SEMINARIO INTERNACIONAL DE PRESUPUESTO PÚBLICO”, desarrollado desde el 12 al 14 de noviembre, en Buenos Aires, Argentina. Participación en eventos: La MAI de la SEN participó de la sesión inicial del Foro Latinoamericano de Infraestructura 2024 realizado en Asunción. El jefe de gabinete de la SEN participó del Seminario Internacional – Políticas Públicas con enfoque Multiactor y Territorial, en el Salón Auditorio de la Biblioteca del Congreso Nacional. El ministro Arsenio Zárate acompañó al presidente Santiago Peña en su jornada en el departamento de Paraguarí.  El Jefe de Gabinete de la SEN y el Director General de Logística  participaron del Ejercicio Internacional de Respuesta a Terremotos ERE 2024, realizado en Quito, Ecuadro, junto a los miembros de los equipos USAR y UNDAC que forman parte del ejercicio internacional.  el ministro de la SENm participó de la Conferencia Magistral “Evaluación 2024 y Perspectivas 2025”. Este importante evento contó con la presencia del presidente Santiago Peña y varios líderes gubernamentales, expertos en economía y representantes del sector privado.  Reunión con el Consejo de Gobernadores: El ministro Arsenio Zárate se reunió con el Consejo de Gobernadores a fin de presentar un esquema de trabajo sobre la gestión de reducción de desastres, y planificar un ciclo de capacitaciones en reducción del riesgo de desastres en cada territorio del país. Distinciones y premios: El equipo de la SEN fue galardonado con el segundo premio en el Demo Day del Programa Innovadores Públicos 2024. Donaciones: La organización "A Todo Pulmón Paraguay Respira" donó a la Secretaría de Emergencia Nacional alimentos, medicamentos y bebidas, como parte de su campaña #NuestrosBosquesNosNecesitan. RMAGIR-MERCOSUR: representantes institucionales participaron en la IV reunion técnica de la Reunión de Ministros y Altas Autoridades de Gestión de Riesgos del Mercosur IV CT-RMAGIR MERCOSUR.   La XXXV Reunión de Ministros y Altas Autoridades de Gestión Integral de Riesgos de Desastres (RMAGIR), se desarrolló en la sede de la Secretaría del MERCOSUR, con la participación de las delegaciones de Argentina, Bolivia, Brasil y Paraguay, bajo la presidencia temporal del Uruguay. Se discutió el programa de trabajo para el período 2025-2026 y la publicación en el portal web del MERCOSUR de la “Guía de Actuación para la Respuesta a Desastres y la Asistencia Humanitaria”   (Ver https://www.sen.gov.py/index.php/noticias/).</t>
  </si>
  <si>
    <t>Sueldos</t>
  </si>
  <si>
    <t xml:space="preserve">Gastos de Representación </t>
  </si>
  <si>
    <t>Aguinaldo</t>
  </si>
  <si>
    <t>Remuneración Extraordinaria</t>
  </si>
  <si>
    <t>Remuneración Adicional</t>
  </si>
  <si>
    <t>Subsidio Familiar</t>
  </si>
  <si>
    <t xml:space="preserve">Bonificaciones </t>
  </si>
  <si>
    <t>Gratificaciones por Servicios Especiales</t>
  </si>
  <si>
    <t>Jornales</t>
  </si>
  <si>
    <t>Honorarios Profesionales</t>
  </si>
  <si>
    <t>Otros Gastos del Personal</t>
  </si>
  <si>
    <t xml:space="preserve">Energia Electrica </t>
  </si>
  <si>
    <t>Agua</t>
  </si>
  <si>
    <t>Telefonos, Telefax y otros Servicios de Telecomunicación</t>
  </si>
  <si>
    <t>Pasajes</t>
  </si>
  <si>
    <t xml:space="preserve">Viaticos y Movilidad </t>
  </si>
  <si>
    <t>Mantenimiento y Reparaciones Menores de Edificios y Locales</t>
  </si>
  <si>
    <t>Mantenimiento y Reparaciones Menores de Maquinarias, Equipos y Muebles de Oficinas</t>
  </si>
  <si>
    <t xml:space="preserve">Mantenimiento y Reparaciones Menores de Equipos de Transporte </t>
  </si>
  <si>
    <t>Servicios de Limpieza, Aseo y Fumigacion</t>
  </si>
  <si>
    <t>Alquiler de Edificios y Locales</t>
  </si>
  <si>
    <t xml:space="preserve">Imprenta, Publicaciones y Reproducciones </t>
  </si>
  <si>
    <t>Servicios Bancarios</t>
  </si>
  <si>
    <t>Primas y Gastos de Seguros</t>
  </si>
  <si>
    <t xml:space="preserve">Publicidad y Propaganda </t>
  </si>
  <si>
    <t>Consultorias, asesorias e investigaciones</t>
  </si>
  <si>
    <t>Servicios de Comunicaciones</t>
  </si>
  <si>
    <t>Servicios Técnicos y Profesionales Varios</t>
  </si>
  <si>
    <t>Servicios de Seguro Medico</t>
  </si>
  <si>
    <t>Servicios de Ceremonial</t>
  </si>
  <si>
    <t>Servicios de Catering</t>
  </si>
  <si>
    <t>Capacitacion del Personal del Estado</t>
  </si>
  <si>
    <t>Alimentos para personas</t>
  </si>
  <si>
    <t>Prendas de Vestir</t>
  </si>
  <si>
    <t>Confecciones Textiles</t>
  </si>
  <si>
    <t>Calzados</t>
  </si>
  <si>
    <t>Papel de Escritorio y Carton</t>
  </si>
  <si>
    <t>Productos de Artes Graficas</t>
  </si>
  <si>
    <t>Productos de Papel y Carton</t>
  </si>
  <si>
    <t xml:space="preserve">Libros, Revistas y Periodicos  </t>
  </si>
  <si>
    <t xml:space="preserve">Elementos de Limpieza  </t>
  </si>
  <si>
    <t xml:space="preserve">Utiles de Escritorio, Oficinas y Enseres </t>
  </si>
  <si>
    <t xml:space="preserve">Utiles y Materiales Electricos  </t>
  </si>
  <si>
    <t>Repuestos y Accesorios Menores</t>
  </si>
  <si>
    <t>Compuestos Quimicos</t>
  </si>
  <si>
    <t>Productos farmaceuticos y medicinales</t>
  </si>
  <si>
    <t>Tintas, Pinturas y Colorantes</t>
  </si>
  <si>
    <t>Utiles y Materiales Medicos - Quirurgicos y de laboratorios</t>
  </si>
  <si>
    <t>Combustibles</t>
  </si>
  <si>
    <t>Lubricantes</t>
  </si>
  <si>
    <t>Cubiertas y Camaras de aire</t>
  </si>
  <si>
    <t>Herramientas Menores</t>
  </si>
  <si>
    <t>Bienes de Consumos Varios</t>
  </si>
  <si>
    <t>Equipos Educativos y Recreacionales</t>
  </si>
  <si>
    <t xml:space="preserve">Equipos de Comunicaciones y Señalamientos </t>
  </si>
  <si>
    <t>Herramientas, aparatos e instrumentos en general</t>
  </si>
  <si>
    <t xml:space="preserve">Adquisiciones de Muebles y Enseres </t>
  </si>
  <si>
    <t>Adquisiciones de Equipos de Oficina</t>
  </si>
  <si>
    <t xml:space="preserve">Adquisiciones de Equipos de Computacion </t>
  </si>
  <si>
    <t>AP.A ENTID.C/ FINES SOCIALES O DE EMERGENCIA NACIONAL - FF10-OF001</t>
  </si>
  <si>
    <t>AP.A ENTID.C/ FINES SOCIALES O DE EMERGENCIA NACIONAL - FF10-OF818</t>
  </si>
  <si>
    <t>AP.A ENTID.C/ FINES SOCIALES O DE EMERGENCIA NACIONAL -FF30-OF030</t>
  </si>
  <si>
    <t>Becas</t>
  </si>
  <si>
    <t>SUBSIDIOS Y ASIST.SOCIAL A PERS.Y FLIAS DEL SECTOR PRIVADO</t>
  </si>
  <si>
    <t>PAGO DE IMPUESTOS, TASAS, GTOS JUDIC. Y OTROS</t>
  </si>
  <si>
    <t>https://drive.sen.gov.py/index.php/s/6BJ73Stekwjg9zq</t>
  </si>
  <si>
    <t>Avance de Planes de Mejoramiento 2024 - Tercer Trimestre</t>
  </si>
  <si>
    <t>https://drive.sen.gov.py/index.php/s/izWnqreByf6kzkY</t>
  </si>
  <si>
    <t>Informe de Cumplimiento de las Poliicas de Gestión y Desarrollo de las Personas</t>
  </si>
  <si>
    <t>DAI-11/24</t>
  </si>
  <si>
    <t>Informe sobre Pagos de Deudas Anteriores</t>
  </si>
  <si>
    <t>DAI-12/24</t>
  </si>
  <si>
    <t>https://drive.sen.gov.py/index.php/s/n7jnAq52RJYAPwo</t>
  </si>
  <si>
    <t> 415212</t>
  </si>
  <si>
    <t> 432442</t>
  </si>
  <si>
    <t> 422114</t>
  </si>
  <si>
    <t> 404496</t>
  </si>
  <si>
    <t> 419665</t>
  </si>
  <si>
    <t> 370374</t>
  </si>
  <si>
    <t>E.E</t>
  </si>
  <si>
    <t>Contratación Vía Excepción</t>
  </si>
  <si>
    <t>Adquisición de pasajes - Perú</t>
  </si>
  <si>
    <t>Adquisición de pasajes - Bolivia</t>
  </si>
  <si>
    <t>Adquisición de Pasaje - Bomberos</t>
  </si>
  <si>
    <t>Adquisición de Pasaje - Bs. As.</t>
  </si>
  <si>
    <t>Adquisición de Pasaje - Cartegena de Indias - Colombia</t>
  </si>
  <si>
    <t>Adquisición de Pasaje - Argentina</t>
  </si>
  <si>
    <t>Adquisición de Pasaje - Brasil</t>
  </si>
  <si>
    <t>Adquisición de Pasaje - Guatemala</t>
  </si>
  <si>
    <t>Adquisición de Pasaje - Uruguay</t>
  </si>
  <si>
    <t>Servicio De Rastreo Satelital</t>
  </si>
  <si>
    <t>Servicio de Telefonia Movil</t>
  </si>
  <si>
    <t>Servicio de Escribania</t>
  </si>
  <si>
    <t>Servicio de Seguro Medico para funcionarios</t>
  </si>
  <si>
    <t xml:space="preserve">Adquisición de Agua Mineral en botellones </t>
  </si>
  <si>
    <t>Adquisición de agua Mineral en botellitas de 500cc.</t>
  </si>
  <si>
    <t>Adquisición de Productos Alimenticios ( Zapallo, Zanahoria y Cebolla)</t>
  </si>
  <si>
    <t>Adquisición de Productos Alimenticios (Tomate, Locote Verde, Carnaza Negra)</t>
  </si>
  <si>
    <t>Adquisicion de Uniformes para Operarios</t>
  </si>
  <si>
    <t>Papel Alcalino A4</t>
  </si>
  <si>
    <t>Papel Higuienico</t>
  </si>
  <si>
    <t>Guante de Goma Nº 8</t>
  </si>
  <si>
    <t>Producto de Limpieza (Bolsa para residuos comunes de 200 litros de color negro</t>
  </si>
  <si>
    <t>Producto de Limpieza( Bolsas para residuos comunes de 150 litros)</t>
  </si>
  <si>
    <t>Producto de Limpieza (Hipoclorito deSodio al 8% - 5 litros)</t>
  </si>
  <si>
    <t>Producto de Limpieza (Desodorante de ambiente en Aerosol)</t>
  </si>
  <si>
    <t>Producto de Limpieza (Desodorante para inodoro/mingitorio)</t>
  </si>
  <si>
    <t>Producto de Limpieza (Franela - 42x50 cm)</t>
  </si>
  <si>
    <t>Producto de Limpieza (Desodorante de ambiente líquido - 5 l)</t>
  </si>
  <si>
    <t>Adquisición de Aire Acondicionado</t>
  </si>
  <si>
    <t>Guantes de goma N° 8</t>
  </si>
  <si>
    <t>Papel higiénico hoja simple - 30m x 10cm - 4 rollos</t>
  </si>
  <si>
    <t>Mouse óptico USB</t>
  </si>
  <si>
    <t>Papel Alcalino tamaño A4</t>
  </si>
  <si>
    <t>Jabón líquido para manos - 300 ml</t>
  </si>
  <si>
    <t>Detergente liquido concentrado 10% - 5 lts</t>
  </si>
  <si>
    <t>Desodorante de ambiente en aerosol - 300 a 400 ml</t>
  </si>
  <si>
    <t>Lustra Muebles en crema - 200 ml</t>
  </si>
  <si>
    <t>Crema Limpiadora - 500 a 600ml</t>
  </si>
  <si>
    <t>Hipoclorito de sodio al 2,5% - 5 litros</t>
  </si>
  <si>
    <t>Desodorante de ambiente líquido - 5 l</t>
  </si>
  <si>
    <t>Utiles Varios (Carpeta archivadora de plástico, Presilladora - Grapa 24/6)</t>
  </si>
  <si>
    <t>Utiles Varios (Corrector a cinta, Mariposa de metal de 41 mm, Regla plástica de 30cm, Separador de plástico A4 y Oficio)</t>
  </si>
  <si>
    <t xml:space="preserve">Utiles Varios (Bolígrafos, Cinta adhesiva, Carpeta colgante) </t>
  </si>
  <si>
    <t>Utiles Varios (Libro de Acta, Biblioratos lomo fino y ancho)</t>
  </si>
  <si>
    <t xml:space="preserve">Utiles Varios (Mariposa de metal,Block de notas autoadhesivas de papel) </t>
  </si>
  <si>
    <t xml:space="preserve">Servicio de Recarga de Extintores </t>
  </si>
  <si>
    <t xml:space="preserve">Adquisición de Pinturas </t>
  </si>
  <si>
    <t>Adquisción de Combustibles</t>
  </si>
  <si>
    <t>Adquisción de Combustibles y Lubricantes- ADENDA</t>
  </si>
  <si>
    <t>Adquisición de Lubricantes</t>
  </si>
  <si>
    <t>Adquisición de Televisor de LED 55"</t>
  </si>
  <si>
    <t>Adquisición de Reloj Biometrico</t>
  </si>
  <si>
    <t>Adquisición De Escaner y Fotocopiadora</t>
  </si>
  <si>
    <t xml:space="preserve">Servicio de Mantenimiento y Reparación con Provisión de Placa para Central Telefonica </t>
  </si>
  <si>
    <t>Adquisición de mesas escritorios rebatibles con sillas interlocutores</t>
  </si>
  <si>
    <t>Adquisición de Estantes para Biblioteca con y sin escritorio incorporado y sillas para biblioteca</t>
  </si>
  <si>
    <t>Locacion de Inmueble Determinado  - Estacionamiento</t>
  </si>
  <si>
    <t>Contratación de Seguro Vehicular de Transporte Institucionales por Ciento Veinte (120) Días</t>
  </si>
  <si>
    <t>Artes Gáficas</t>
  </si>
  <si>
    <t>Locación de Inmueble Determinado</t>
  </si>
  <si>
    <t>Adquisición de Medicamentos para Botiquin</t>
  </si>
  <si>
    <t> 8.242.000</t>
  </si>
  <si>
    <t> 7.982.000</t>
  </si>
  <si>
    <t> 1.500.000</t>
  </si>
  <si>
    <t> 3.286.200</t>
  </si>
  <si>
    <t>Servitravel S.A - Convenio Marco</t>
  </si>
  <si>
    <t xml:space="preserve">Discover Paraguay -Convenio Marco </t>
  </si>
  <si>
    <t xml:space="preserve"> DISCOVERY TRAVEL SA -Convenio Marco </t>
  </si>
  <si>
    <t>Localiza Paraguay S.A. Menor Cuantia Nacional - Plurianual</t>
  </si>
  <si>
    <t>TELECEL S.A.E. Menor Cuantia Nacional - Plurianual</t>
  </si>
  <si>
    <t xml:space="preserve">Miguel Angel Cano Estigarribia Contratación Directa </t>
  </si>
  <si>
    <t>PROMED S.A. - LPN</t>
  </si>
  <si>
    <t>SOME S.A.C.I.A - Contratación Directa Plurianual</t>
  </si>
  <si>
    <t>AGUA-P COMERCIAL E IND. SA - Convenio Marco</t>
  </si>
  <si>
    <t>El Castillo S.A - Convenio Marco</t>
  </si>
  <si>
    <t>Grimex S.A - Convenio Marco</t>
  </si>
  <si>
    <t>Unimer S.A - Convenio Marco</t>
  </si>
  <si>
    <t>Alamo S.A - Convenio Marco</t>
  </si>
  <si>
    <t>C.G.SS - Consultores - Convenio Marco</t>
  </si>
  <si>
    <t>Induclor S.R.L - Convenio Marco</t>
  </si>
  <si>
    <t>Indpar S.A. - Convenio Marco</t>
  </si>
  <si>
    <t>Flash Comunicaciones S.A - Convenio Marco</t>
  </si>
  <si>
    <t>Base Base S.A - Convenio Marco</t>
  </si>
  <si>
    <t>Diego de Jesus Gonzales  - Convenio Marco</t>
  </si>
  <si>
    <t>Belleza y Aroma S.A - Convenio Marco</t>
  </si>
  <si>
    <t>Piro'y S.A - Convenio Marco</t>
  </si>
  <si>
    <t>CGSS CONSULTORES- Convenio Marco</t>
  </si>
  <si>
    <t>IN DESIGN S.R.L. - Convenio Marco</t>
  </si>
  <si>
    <t>SDA PARAGUAY - Convenio Marco</t>
  </si>
  <si>
    <t> ALAMO SA - Convenio Marco</t>
  </si>
  <si>
    <t>NEGOCIOS S.A. - Convenio Marco</t>
  </si>
  <si>
    <t>BASE BASE SA - Convenio Marco</t>
  </si>
  <si>
    <t>CEGA INDUSTRIAL S.A - Convenio Marco</t>
  </si>
  <si>
    <t> FLASH COMUNICACIONES S.A - Convenio Marco</t>
  </si>
  <si>
    <t>Nazareno com. Ind. SRL - Convenio Marco</t>
  </si>
  <si>
    <t>IN Design SRL - Convenio Marco</t>
  </si>
  <si>
    <t>Papelera Guaira SA - Convenio Marco</t>
  </si>
  <si>
    <t>Bringco S.A - Convenio Marco</t>
  </si>
  <si>
    <t>Mare Group S.A. - CD Plurianual</t>
  </si>
  <si>
    <t>FERRETERIA PERGAL - Convenio Marco</t>
  </si>
  <si>
    <t>Petroleos del Paraguay -PETROPAR</t>
  </si>
  <si>
    <t>ALEMANIA CELL S.A. - Menor Cuantia Nacional</t>
  </si>
  <si>
    <t xml:space="preserve">TIME S.R.L - Menor Cuantia Nacional </t>
  </si>
  <si>
    <t>PRINTEC S.A. - Menor Cuantia Nacional</t>
  </si>
  <si>
    <t>TES INGENIERIA - Menor Cuantia Nacional</t>
  </si>
  <si>
    <t>LAS AMERICAS S.R.L - Menor Cuantia Nacional</t>
  </si>
  <si>
    <t>Carlos Alcides Villalba Greco</t>
  </si>
  <si>
    <t>Aseguradora Tajy Propiedad Cooperativa de Seguros</t>
  </si>
  <si>
    <t>Instituto de Previsión Social</t>
  </si>
  <si>
    <t>GRUPO GUIDE S.A. FARMACIA FARMAINTERNACIONAL</t>
  </si>
  <si>
    <t>Finiquitado y Ejecutado</t>
  </si>
  <si>
    <t xml:space="preserve">Finiquitado y en Ejecución </t>
  </si>
  <si>
    <t>Finiquitado</t>
  </si>
  <si>
    <t>En espera de codigo de contratación - Proceso  a ser culminado en el 2025</t>
  </si>
  <si>
    <t>En Proceso</t>
  </si>
  <si>
    <t>01/2023</t>
  </si>
  <si>
    <t>02/2023</t>
  </si>
  <si>
    <t>03/2023</t>
  </si>
  <si>
    <t>04/2023</t>
  </si>
  <si>
    <t>01/2024</t>
  </si>
  <si>
    <t>03/2024</t>
  </si>
  <si>
    <t>04/2024</t>
  </si>
  <si>
    <t>Urgencia Impostegable</t>
  </si>
  <si>
    <t>05/2024</t>
  </si>
  <si>
    <t>07/2024</t>
  </si>
  <si>
    <t>08/2024</t>
  </si>
  <si>
    <t>09/2024</t>
  </si>
  <si>
    <t>11/2024</t>
  </si>
  <si>
    <t>13/2024</t>
  </si>
  <si>
    <t>14/2024</t>
  </si>
  <si>
    <t>15/2024</t>
  </si>
  <si>
    <t>16/2024</t>
  </si>
  <si>
    <t>17/2024</t>
  </si>
  <si>
    <t>Adquisición de Chapas Zinc y Puntales</t>
  </si>
  <si>
    <t>Adquisición de Alimenentos para kit tipo A</t>
  </si>
  <si>
    <t>Adquisición de Alimenentos para kit tipo B</t>
  </si>
  <si>
    <t xml:space="preserve">Adquisición de Productos de la Agricultura Familiar para Kit tipo A </t>
  </si>
  <si>
    <t>Adquisición de Productos de la Agricultura Familiar para Kit tipo B</t>
  </si>
  <si>
    <t>SERVICIO DE LIMPIEZA DE SANITARIOS PORTATILES</t>
  </si>
  <si>
    <t>SERVICIO DE MANTENIMIENTO Y REPARACIÓN DE BOMBAS CENTRÍFUGAS (KIT FORESTALES) DE LAS CAMIONETAS FORESTALES 2024</t>
  </si>
  <si>
    <t>SERVICIO DE FLETE INTERNACIONAL PARA AYUDA HUMANITARIA A LA REPUBLICA DE CHILE</t>
  </si>
  <si>
    <t xml:space="preserve">ADQUISICIÓN DE FRAZADAS Y COLCHONES </t>
  </si>
  <si>
    <t>SERVICIO OCASIONAL DE DESPACHANTE DE ADUANAS PARA LA EXPORTACIÓN DE MERCADERÍAS EN CONCEPTO DE AYUDA HUMANITARIA A LA REPÚBLICA DE CHILE</t>
  </si>
  <si>
    <t>ADQUISICIÓN DE ARTICULOS DE FERRETERÍA Y ARTÍCULOS ELECTRICOS</t>
  </si>
  <si>
    <t>ADQUISICIÓN DE LUBRICANTES</t>
  </si>
  <si>
    <t>ADQUISICIÓN DE COMBUSTIBLES</t>
  </si>
  <si>
    <t>ADQUISICION DE PRODUCTOS DE LA AGRICULTURA FAMILIAR PARA KIT TIPO B</t>
  </si>
  <si>
    <t xml:space="preserve">ADQUISICIÓN DE EQUIPOS Y HERRAMIENTAS FORESTALES </t>
  </si>
  <si>
    <t>ADQUISICIÓN DE MOTOBOMBAS DE SUCCIÓN DE AGUA (DESAGOTE)  PARA LA SEN</t>
  </si>
  <si>
    <t xml:space="preserve">ADQUISICIÓN DE MOTOBOMBAS DE ALTA PRESIÓN Y ACCESORIOS PARA LA SEN </t>
  </si>
  <si>
    <t xml:space="preserve">Adquisición de Arroz para kits tipo A </t>
  </si>
  <si>
    <t>Adquisición de Arroz para kits tipo B</t>
  </si>
  <si>
    <t>Activación de telefonía satelital</t>
  </si>
  <si>
    <t>Servicios para atención a situación de emergencia declarada por ley Nº 7222/23</t>
  </si>
  <si>
    <t>Instalación de Canasta metálica (RACK) para las camionetas forestales</t>
  </si>
  <si>
    <t>Reposición de Contenedores Sistema Guardian</t>
  </si>
  <si>
    <t>FERRETERIA INDUSTRIAL</t>
  </si>
  <si>
    <t>ACOMAR S.A.E.</t>
  </si>
  <si>
    <t>MEGAGLO COMERCIAL</t>
  </si>
  <si>
    <t>SAN BENITO IND. COM. REP. S.A.</t>
  </si>
  <si>
    <t>FERRETERIA COVA</t>
  </si>
  <si>
    <t xml:space="preserve">TACK </t>
  </si>
  <si>
    <t>GRANOS Y ACEITES S.A.C.I.A</t>
  </si>
  <si>
    <t>SAMAL S.R.L</t>
  </si>
  <si>
    <t>M&amp;F IND. COM. REP. S.A.</t>
  </si>
  <si>
    <t>PROCESO INDUTRIALES S.A.</t>
  </si>
  <si>
    <t>BELTROM S.A.</t>
  </si>
  <si>
    <t>DISTRIBUIDORA SAN CAYETANO de Maria Angela Paredes</t>
  </si>
  <si>
    <t>CITRICOOP LTDA.</t>
  </si>
  <si>
    <t>ASOCIACIÓN OÑOIRU</t>
  </si>
  <si>
    <t>COOPERATIVA AGRONORTE  LTDA</t>
  </si>
  <si>
    <t xml:space="preserve">COOPERATIVA MULTIACTIVA JHECHAPYRA </t>
  </si>
  <si>
    <t>COOPERATIVA MULTIACTIVA NARANCOOP LTDA.</t>
  </si>
  <si>
    <t>AMBIPAR ENVIRONMENT PARAGUAY S.A.</t>
  </si>
  <si>
    <t>SANICAB S.R.L</t>
  </si>
  <si>
    <t xml:space="preserve">EM de Juan Manuel Martínez </t>
  </si>
  <si>
    <t>Carlos Elías Guillén Brizuela</t>
  </si>
  <si>
    <t>INDUTEX S.R.L</t>
  </si>
  <si>
    <t>AGROCOMERCIAL 2M</t>
  </si>
  <si>
    <t>César Cacase Amarilla</t>
  </si>
  <si>
    <t>FERRETERÍA COVA de Juan Rodríguez</t>
  </si>
  <si>
    <t>PETROLEOS DEL PARAGUAY  - PETROPAR</t>
  </si>
  <si>
    <t>COOPERATIVA AGRONORTE  LTDA.</t>
  </si>
  <si>
    <t>COOPERATIVA JHECHAPYRA LTDA.</t>
  </si>
  <si>
    <t xml:space="preserve">DELTA TACTICAL PARAGUAY </t>
  </si>
  <si>
    <t xml:space="preserve">DIESA S.A </t>
  </si>
  <si>
    <t>ALGISA S.A.</t>
  </si>
  <si>
    <t>TESAM PARAGUAY S.A.</t>
  </si>
  <si>
    <t xml:space="preserve">TALLER SAN ANDRÉS </t>
  </si>
  <si>
    <t>CSK EQUIPAMIENTOS de Enrique Javier Salomón</t>
  </si>
  <si>
    <t>FALCON COMERCIAL E INDUSTRIAL S.A.</t>
  </si>
  <si>
    <t>Finiquitado y en ejecución</t>
  </si>
  <si>
    <t>Finiquitado y ejecutado</t>
  </si>
  <si>
    <t xml:space="preserve">Finiquitado y ejecutado </t>
  </si>
  <si>
    <t>DAI-13/24</t>
  </si>
  <si>
    <t>Informe de Rendición de cuentas de Caja Chica</t>
  </si>
  <si>
    <t>https://drive.sen.gov.py/index.php/s/nw3QftWB62awZFf</t>
  </si>
  <si>
    <t>DAI-14/24</t>
  </si>
  <si>
    <t>https://drive.sen.gov.py/index.php/s/69PYbjYZp8fxQW7</t>
  </si>
  <si>
    <t>DAI-15/24</t>
  </si>
  <si>
    <t>Nivel 800 " Transferencias", Rubro 831 "Fondo Nacional de Emergencia"</t>
  </si>
  <si>
    <t>https://drive.sen.gov.py/index.php/s/ocJ59MywpdpqDoq</t>
  </si>
  <si>
    <t>Nº FONE</t>
  </si>
  <si>
    <t>OBJETO</t>
  </si>
  <si>
    <t>EMPRESA ADJUDICADA</t>
  </si>
  <si>
    <t>MONTO DEL CONTRATO</t>
  </si>
  <si>
    <t xml:space="preserve">Estado (Ejecución - Finiquitado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</si>
</sst>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 #,##0_ ;_ * \-#,##0_ ;_ * &quot;-&quot;_ ;_ @_ "/>
    <numFmt numFmtId="166" formatCode="#,##0;[Red]#,##0"/>
    <numFmt numFmtId="167" formatCode="_ * #,##0_ ;_ * \-#,##0_ ;_ * &quot;-&quot;??_ ;_ @_ "/>
    <numFmt numFmtId="168" formatCode="_-* #,##0\ _€_-;\-* #,##0\ _€_-;_-* &quot;-&quot;??\ _€_-;_-@_-"/>
  </numFmts>
  <fonts count="6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8"/>
      <color theme="1"/>
      <name val="Calibri"/>
      <family val="2"/>
    </font>
    <font>
      <sz val="14"/>
      <color theme="1"/>
      <name val="Calibri"/>
      <family val="2"/>
      <scheme val="minor"/>
    </font>
    <font>
      <b/>
      <sz val="14"/>
      <color theme="1"/>
      <name val="Calibri"/>
      <family val="2"/>
      <scheme val="minor"/>
    </font>
    <font>
      <b/>
      <u/>
      <sz val="14"/>
      <color theme="1"/>
      <name val="Calibri"/>
      <family val="2"/>
      <scheme val="minor"/>
    </font>
    <font>
      <sz val="15"/>
      <color theme="1"/>
      <name val="Calibri"/>
      <family val="2"/>
      <scheme val="minor"/>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sz val="8"/>
      <name val="Calibri"/>
      <family val="2"/>
      <scheme val="minor"/>
    </font>
    <font>
      <sz val="18"/>
      <name val="Calibri"/>
      <family val="2"/>
    </font>
    <font>
      <sz val="12"/>
      <name val="Calibri"/>
      <family val="2"/>
      <scheme val="minor"/>
    </font>
    <font>
      <b/>
      <sz val="14"/>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9"/>
      <color theme="1"/>
      <name val="Calibri"/>
      <family val="2"/>
    </font>
    <font>
      <b/>
      <sz val="9"/>
      <color theme="1"/>
      <name val="Calibri"/>
      <family val="2"/>
      <scheme val="minor"/>
    </font>
    <font>
      <sz val="9"/>
      <color rgb="FF0000FF"/>
      <name val="Calibri"/>
      <family val="2"/>
      <scheme val="minor"/>
    </font>
    <font>
      <u/>
      <sz val="10"/>
      <color rgb="FF0000FF"/>
      <name val="Calibri"/>
      <family val="2"/>
      <scheme val="minor"/>
    </font>
    <font>
      <u/>
      <sz val="11"/>
      <color rgb="FF0000FF"/>
      <name val="Calibri"/>
      <family val="2"/>
      <scheme val="minor"/>
    </font>
    <font>
      <sz val="11"/>
      <color theme="1"/>
      <name val="Calibri"/>
      <family val="2"/>
      <scheme val="minor"/>
    </font>
    <font>
      <sz val="12"/>
      <name val="Calibri"/>
      <family val="2"/>
    </font>
    <font>
      <b/>
      <sz val="12"/>
      <name val="Calibri"/>
      <family val="2"/>
    </font>
    <font>
      <sz val="14"/>
      <color rgb="FF0000FF"/>
      <name val="Calibri"/>
      <family val="2"/>
      <scheme val="minor"/>
    </font>
    <font>
      <u/>
      <sz val="14"/>
      <color rgb="FF0000FF"/>
      <name val="Calibri"/>
      <family val="2"/>
      <scheme val="minor"/>
    </font>
    <font>
      <sz val="10"/>
      <name val="Calibri"/>
      <family val="2"/>
      <scheme val="minor"/>
    </font>
    <font>
      <b/>
      <sz val="13"/>
      <color theme="1"/>
      <name val="Calibri"/>
      <family val="2"/>
      <scheme val="minor"/>
    </font>
    <font>
      <b/>
      <sz val="13"/>
      <name val="Calibri"/>
      <family val="2"/>
    </font>
    <font>
      <b/>
      <sz val="13"/>
      <name val="Calibri"/>
      <family val="2"/>
      <scheme val="minor"/>
    </font>
    <font>
      <b/>
      <sz val="14"/>
      <color theme="1"/>
      <name val="Times New Roman"/>
      <family val="1"/>
    </font>
    <font>
      <b/>
      <sz val="13"/>
      <color theme="1"/>
      <name val="Times New Roman"/>
      <family val="1"/>
    </font>
    <font>
      <b/>
      <sz val="12"/>
      <color theme="1"/>
      <name val="Times New Roman"/>
      <family val="1"/>
    </font>
    <font>
      <b/>
      <sz val="11"/>
      <color theme="1"/>
      <name val="Times New Roman"/>
      <family val="1"/>
    </font>
    <font>
      <sz val="11"/>
      <name val="Arial"/>
      <family val="2"/>
    </font>
    <font>
      <sz val="11"/>
      <name val="Calibri"/>
      <family val="2"/>
      <scheme val="minor"/>
    </font>
    <font>
      <b/>
      <sz val="12"/>
      <name val="Calibri"/>
      <family val="2"/>
      <scheme val="minor"/>
    </font>
    <font>
      <u/>
      <sz val="12"/>
      <color rgb="FF0000FF"/>
      <name val="Calibri"/>
      <family val="2"/>
      <scheme val="minor"/>
    </font>
    <font>
      <sz val="12"/>
      <name val="Arial"/>
      <family val="2"/>
    </font>
    <font>
      <sz val="10"/>
      <color rgb="FFFF0000"/>
      <name val="Calibri"/>
      <family val="2"/>
      <scheme val="minor"/>
    </font>
    <font>
      <sz val="8"/>
      <color theme="1"/>
      <name val="Calibri"/>
      <family val="2"/>
      <scheme val="minor"/>
    </font>
    <font>
      <b/>
      <sz val="12"/>
      <color theme="1"/>
      <name val="Garamond"/>
      <family val="1"/>
    </font>
    <font>
      <sz val="12"/>
      <color theme="1"/>
      <name val="Garamond"/>
      <family val="1"/>
    </font>
    <font>
      <b/>
      <sz val="10"/>
      <name val="Calibri"/>
      <family val="2"/>
      <scheme val="minor"/>
    </font>
    <font>
      <sz val="12"/>
      <color theme="1"/>
      <name val="Arial"/>
      <family val="2"/>
    </font>
    <font>
      <b/>
      <sz val="10"/>
      <color theme="1"/>
      <name val="Calibri"/>
      <family val="2"/>
      <scheme val="minor"/>
    </font>
    <font>
      <sz val="11"/>
      <color theme="1"/>
      <name val="Calibri"/>
      <charset val="134"/>
      <scheme val="minor"/>
    </font>
    <font>
      <u/>
      <sz val="11"/>
      <color rgb="FF0000FF"/>
      <name val="Calibri"/>
      <scheme val="minor"/>
    </font>
    <font>
      <sz val="10"/>
      <name val="Calibri Light"/>
      <family val="2"/>
      <scheme val="major"/>
    </font>
    <font>
      <sz val="10"/>
      <color theme="1"/>
      <name val="Garamond"/>
      <family val="1"/>
    </font>
    <font>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tint="-0.249977111117893"/>
        <bgColor indexed="64"/>
      </patternFill>
    </fill>
    <fill>
      <patternFill patternType="solid">
        <fgColor theme="6" tint="-0.24997711111789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6">
    <xf numFmtId="0" fontId="0" fillId="0" borderId="0">
      <alignment vertical="center"/>
    </xf>
    <xf numFmtId="0" fontId="23" fillId="0" borderId="0" applyNumberFormat="0" applyFill="0" applyBorder="0" applyAlignment="0" applyProtection="0">
      <alignment vertical="center"/>
    </xf>
    <xf numFmtId="164" fontId="24" fillId="0" borderId="0" applyFont="0" applyFill="0" applyBorder="0" applyAlignment="0" applyProtection="0"/>
    <xf numFmtId="165" fontId="31" fillId="0" borderId="0" applyFont="0" applyFill="0" applyBorder="0" applyAlignment="0" applyProtection="0"/>
    <xf numFmtId="0" fontId="7" fillId="0" borderId="0"/>
    <xf numFmtId="164" fontId="7" fillId="0" borderId="0" applyFont="0" applyFill="0" applyBorder="0" applyAlignment="0" applyProtection="0"/>
    <xf numFmtId="0" fontId="6" fillId="0" borderId="0">
      <alignment vertical="center"/>
    </xf>
    <xf numFmtId="9" fontId="56" fillId="0" borderId="0" applyFont="0" applyFill="0" applyBorder="0" applyAlignment="0" applyProtection="0"/>
    <xf numFmtId="0" fontId="57" fillId="0" borderId="0" applyNumberFormat="0" applyFill="0" applyBorder="0" applyAlignment="0" applyProtection="0">
      <alignment vertical="center"/>
    </xf>
    <xf numFmtId="0" fontId="4" fillId="0" borderId="0">
      <alignment vertical="center"/>
    </xf>
    <xf numFmtId="0" fontId="23" fillId="0" borderId="0" applyNumberFormat="0" applyFill="0" applyBorder="0" applyAlignment="0" applyProtection="0">
      <alignment vertical="center"/>
    </xf>
    <xf numFmtId="164" fontId="4" fillId="0" borderId="0" applyFont="0" applyFill="0" applyBorder="0" applyAlignment="0" applyProtection="0"/>
    <xf numFmtId="9" fontId="4" fillId="0" borderId="0" applyFont="0" applyFill="0" applyBorder="0" applyAlignment="0" applyProtection="0"/>
    <xf numFmtId="0" fontId="4" fillId="0" borderId="0"/>
    <xf numFmtId="164" fontId="4" fillId="0" borderId="0" applyFont="0" applyFill="0" applyBorder="0" applyAlignment="0" applyProtection="0"/>
    <xf numFmtId="9" fontId="56" fillId="0" borderId="0" applyFont="0" applyFill="0" applyBorder="0" applyAlignment="0" applyProtection="0"/>
  </cellStyleXfs>
  <cellXfs count="432">
    <xf numFmtId="0" fontId="0" fillId="0" borderId="0" xfId="0">
      <alignment vertical="center"/>
    </xf>
    <xf numFmtId="0" fontId="8" fillId="0" borderId="0" xfId="0" applyFont="1">
      <alignment vertical="center"/>
    </xf>
    <xf numFmtId="0" fontId="14" fillId="0" borderId="0" xfId="0" applyFont="1">
      <alignment vertical="center"/>
    </xf>
    <xf numFmtId="0" fontId="15" fillId="0" borderId="0" xfId="0" applyFont="1">
      <alignment vertical="center"/>
    </xf>
    <xf numFmtId="0" fontId="17" fillId="0" borderId="0" xfId="0" applyFont="1">
      <alignment vertical="center"/>
    </xf>
    <xf numFmtId="0" fontId="14" fillId="0" borderId="0" xfId="0" applyFont="1" applyAlignment="1">
      <alignment horizontal="center" vertical="center"/>
    </xf>
    <xf numFmtId="0" fontId="15" fillId="2" borderId="0" xfId="0" applyFont="1" applyFill="1" applyAlignment="1">
      <alignment horizontal="center" vertical="center"/>
    </xf>
    <xf numFmtId="0" fontId="14" fillId="2" borderId="0" xfId="0" applyFont="1" applyFill="1">
      <alignment vertical="center"/>
    </xf>
    <xf numFmtId="0" fontId="0" fillId="2" borderId="0" xfId="0" applyFill="1">
      <alignment vertical="center"/>
    </xf>
    <xf numFmtId="0" fontId="9" fillId="0" borderId="0" xfId="0" applyFont="1">
      <alignment vertical="center"/>
    </xf>
    <xf numFmtId="0" fontId="13" fillId="0" borderId="0" xfId="0" applyFont="1">
      <alignment vertical="center"/>
    </xf>
    <xf numFmtId="0" fontId="15" fillId="0" borderId="0" xfId="0" applyFont="1" applyAlignment="1">
      <alignment horizontal="center" vertical="center"/>
    </xf>
    <xf numFmtId="0" fontId="14" fillId="2" borderId="0" xfId="0" applyFont="1" applyFill="1" applyAlignment="1">
      <alignment horizontal="center" vertical="center"/>
    </xf>
    <xf numFmtId="0" fontId="11" fillId="0" borderId="8" xfId="0" applyFont="1" applyBorder="1">
      <alignment vertical="center"/>
    </xf>
    <xf numFmtId="0" fontId="10" fillId="0" borderId="12" xfId="0" applyFont="1" applyBorder="1">
      <alignment vertical="center"/>
    </xf>
    <xf numFmtId="0" fontId="14" fillId="0" borderId="12" xfId="0" applyFont="1" applyBorder="1">
      <alignment vertical="center"/>
    </xf>
    <xf numFmtId="0" fontId="14" fillId="0" borderId="9" xfId="0" applyFont="1" applyBorder="1">
      <alignment vertical="center"/>
    </xf>
    <xf numFmtId="0" fontId="11" fillId="0" borderId="11" xfId="0" applyFont="1" applyBorder="1">
      <alignment vertical="center"/>
    </xf>
    <xf numFmtId="0" fontId="10" fillId="0" borderId="4" xfId="0" applyFont="1" applyBorder="1">
      <alignment vertical="center"/>
    </xf>
    <xf numFmtId="0" fontId="14" fillId="0" borderId="4" xfId="0" applyFont="1" applyBorder="1">
      <alignment vertical="center"/>
    </xf>
    <xf numFmtId="0" fontId="14" fillId="0" borderId="5" xfId="0" applyFont="1" applyBorder="1">
      <alignment vertical="center"/>
    </xf>
    <xf numFmtId="0" fontId="17" fillId="0" borderId="1" xfId="0" applyFont="1" applyBorder="1" applyAlignment="1">
      <alignment horizontal="center" vertical="top" wrapText="1"/>
    </xf>
    <xf numFmtId="0" fontId="17" fillId="0" borderId="1" xfId="0" applyFont="1" applyBorder="1" applyAlignment="1">
      <alignment horizontal="center" vertical="center" wrapText="1"/>
    </xf>
    <xf numFmtId="0" fontId="16" fillId="0" borderId="1" xfId="0" applyFont="1" applyBorder="1">
      <alignment vertical="center"/>
    </xf>
    <xf numFmtId="0" fontId="17" fillId="0" borderId="1" xfId="0" applyFont="1" applyBorder="1">
      <alignment vertical="center"/>
    </xf>
    <xf numFmtId="0" fontId="14" fillId="0" borderId="1" xfId="0" applyFont="1" applyBorder="1">
      <alignment vertical="center"/>
    </xf>
    <xf numFmtId="0" fontId="15" fillId="0" borderId="1" xfId="0" applyFont="1" applyBorder="1" applyAlignment="1">
      <alignment horizontal="left" vertical="center"/>
    </xf>
    <xf numFmtId="0" fontId="16" fillId="0" borderId="13" xfId="0" applyFont="1" applyBorder="1" applyAlignment="1">
      <alignment horizontal="center" vertical="center" wrapText="1"/>
    </xf>
    <xf numFmtId="14" fontId="15" fillId="0" borderId="1" xfId="0" applyNumberFormat="1" applyFont="1" applyBorder="1" applyAlignment="1">
      <alignment horizontal="center" vertical="center"/>
    </xf>
    <xf numFmtId="0" fontId="26" fillId="0" borderId="1" xfId="0" applyFont="1" applyBorder="1" applyAlignment="1">
      <alignment horizontal="left" vertical="center" wrapText="1"/>
    </xf>
    <xf numFmtId="0" fontId="27"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1" xfId="1" applyFont="1" applyBorder="1" applyAlignment="1">
      <alignment horizontal="left" vertical="center" wrapText="1"/>
    </xf>
    <xf numFmtId="0" fontId="14" fillId="0" borderId="6" xfId="0" applyFont="1" applyBorder="1">
      <alignment vertical="center"/>
    </xf>
    <xf numFmtId="0" fontId="14" fillId="0" borderId="10" xfId="0" applyFont="1" applyBorder="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32" fillId="0" borderId="1" xfId="0" applyFont="1" applyBorder="1" applyAlignment="1">
      <alignment horizontal="center" vertical="top" wrapText="1"/>
    </xf>
    <xf numFmtId="14" fontId="15" fillId="0" borderId="14" xfId="0" applyNumberFormat="1" applyFont="1" applyBorder="1" applyAlignment="1">
      <alignment horizontal="center" vertical="center"/>
    </xf>
    <xf numFmtId="0" fontId="16" fillId="0" borderId="1" xfId="0" applyFont="1" applyBorder="1" applyAlignment="1">
      <alignment horizontal="center" vertical="center"/>
    </xf>
    <xf numFmtId="0" fontId="36" fillId="0" borderId="1" xfId="0" applyFont="1" applyBorder="1" applyAlignment="1">
      <alignment horizontal="center"/>
    </xf>
    <xf numFmtId="0" fontId="36" fillId="2" borderId="1" xfId="0" applyFont="1" applyFill="1" applyBorder="1" applyAlignment="1">
      <alignment horizontal="center"/>
    </xf>
    <xf numFmtId="0" fontId="36" fillId="3" borderId="1" xfId="0" applyFont="1" applyFill="1" applyBorder="1" applyAlignment="1">
      <alignment horizontal="left" wrapText="1"/>
    </xf>
    <xf numFmtId="0" fontId="36" fillId="3" borderId="1" xfId="0" applyFont="1" applyFill="1" applyBorder="1" applyAlignment="1">
      <alignment horizontal="center"/>
    </xf>
    <xf numFmtId="0" fontId="36" fillId="3" borderId="1" xfId="0" applyFont="1" applyFill="1" applyBorder="1" applyAlignment="1">
      <alignment horizontal="left" vertical="center" wrapText="1"/>
    </xf>
    <xf numFmtId="0" fontId="36" fillId="0" borderId="1" xfId="0" applyFont="1" applyBorder="1" applyAlignment="1">
      <alignment horizontal="left" wrapText="1"/>
    </xf>
    <xf numFmtId="167" fontId="25" fillId="0" borderId="1" xfId="2" applyNumberFormat="1" applyFont="1" applyFill="1" applyBorder="1" applyAlignment="1">
      <alignment vertical="center"/>
    </xf>
    <xf numFmtId="166" fontId="36" fillId="2" borderId="1" xfId="0" applyNumberFormat="1" applyFont="1" applyFill="1" applyBorder="1" applyAlignment="1">
      <alignment horizontal="right" vertical="center" wrapText="1"/>
    </xf>
    <xf numFmtId="165" fontId="25" fillId="0" borderId="0" xfId="3" applyFont="1" applyAlignment="1">
      <alignment vertical="center"/>
    </xf>
    <xf numFmtId="167" fontId="25" fillId="3" borderId="1" xfId="2" applyNumberFormat="1" applyFont="1" applyFill="1" applyBorder="1" applyAlignment="1">
      <alignment vertical="center"/>
    </xf>
    <xf numFmtId="165" fontId="25" fillId="0" borderId="1" xfId="3" applyFont="1" applyFill="1" applyBorder="1" applyAlignment="1">
      <alignment vertical="center"/>
    </xf>
    <xf numFmtId="165" fontId="25" fillId="0" borderId="1" xfId="3" applyFont="1" applyBorder="1" applyAlignment="1">
      <alignment vertical="center"/>
    </xf>
    <xf numFmtId="0" fontId="16" fillId="0" borderId="0" xfId="0" applyFont="1" applyAlignment="1">
      <alignment horizontal="center" vertical="center"/>
    </xf>
    <xf numFmtId="0" fontId="8" fillId="0" borderId="0" xfId="0" applyFont="1" applyAlignment="1">
      <alignment horizontal="center" vertical="center"/>
    </xf>
    <xf numFmtId="0" fontId="15" fillId="0" borderId="0" xfId="0" applyFont="1" applyAlignment="1">
      <alignment horizontal="center" vertical="center" wrapText="1"/>
    </xf>
    <xf numFmtId="0" fontId="16" fillId="0" borderId="1" xfId="0" applyFont="1" applyBorder="1" applyAlignment="1">
      <alignment vertical="center" wrapText="1"/>
    </xf>
    <xf numFmtId="0" fontId="16" fillId="0" borderId="3" xfId="0" applyFont="1" applyBorder="1" applyAlignment="1">
      <alignment vertical="center" wrapText="1"/>
    </xf>
    <xf numFmtId="0" fontId="15" fillId="0" borderId="2" xfId="0" applyFont="1" applyBorder="1">
      <alignment vertical="center"/>
    </xf>
    <xf numFmtId="0" fontId="15" fillId="0" borderId="3" xfId="0" applyFont="1" applyBorder="1">
      <alignment vertical="center"/>
    </xf>
    <xf numFmtId="0" fontId="16" fillId="0" borderId="2" xfId="0" applyFont="1" applyBorder="1">
      <alignment vertical="center"/>
    </xf>
    <xf numFmtId="0" fontId="16" fillId="0" borderId="7" xfId="0" applyFont="1" applyBorder="1">
      <alignment vertical="center"/>
    </xf>
    <xf numFmtId="0" fontId="16" fillId="0" borderId="3" xfId="0" applyFont="1" applyBorder="1">
      <alignment vertical="center"/>
    </xf>
    <xf numFmtId="0" fontId="16" fillId="0" borderId="11" xfId="0" applyFont="1" applyBorder="1">
      <alignment vertical="center"/>
    </xf>
    <xf numFmtId="0" fontId="16" fillId="0" borderId="4" xfId="0" applyFont="1" applyBorder="1">
      <alignment vertical="center"/>
    </xf>
    <xf numFmtId="0" fontId="16" fillId="0" borderId="5" xfId="0" applyFont="1" applyBorder="1">
      <alignment vertical="center"/>
    </xf>
    <xf numFmtId="0" fontId="15" fillId="0" borderId="5" xfId="0" applyFont="1" applyBorder="1">
      <alignment vertical="center"/>
    </xf>
    <xf numFmtId="0" fontId="15" fillId="0" borderId="11" xfId="0" applyFont="1" applyBorder="1">
      <alignment vertical="center"/>
    </xf>
    <xf numFmtId="0" fontId="15" fillId="0" borderId="4" xfId="0" applyFont="1" applyBorder="1" applyAlignment="1">
      <alignment horizontal="center" vertical="center"/>
    </xf>
    <xf numFmtId="0" fontId="14" fillId="0" borderId="1" xfId="0" applyFont="1" applyBorder="1" applyAlignment="1">
      <alignment vertical="center" wrapText="1"/>
    </xf>
    <xf numFmtId="0" fontId="30" fillId="0" borderId="1" xfId="1" applyFont="1" applyFill="1" applyBorder="1" applyAlignment="1">
      <alignment vertical="center" wrapText="1"/>
    </xf>
    <xf numFmtId="0" fontId="45" fillId="0" borderId="1" xfId="1" applyFont="1" applyBorder="1" applyAlignment="1">
      <alignment horizontal="left" vertical="center"/>
    </xf>
    <xf numFmtId="0" fontId="25" fillId="0" borderId="1" xfId="0" applyFont="1" applyBorder="1" applyAlignment="1">
      <alignment horizontal="center" vertical="center"/>
    </xf>
    <xf numFmtId="0" fontId="36" fillId="3" borderId="1" xfId="0" applyFont="1" applyFill="1" applyBorder="1" applyAlignment="1">
      <alignment horizontal="center" vertical="center"/>
    </xf>
    <xf numFmtId="0" fontId="36" fillId="0" borderId="1" xfId="0" applyFont="1" applyBorder="1" applyAlignment="1">
      <alignment horizontal="center" vertical="center"/>
    </xf>
    <xf numFmtId="0" fontId="16" fillId="0" borderId="14" xfId="0" applyFont="1" applyBorder="1" applyAlignment="1">
      <alignment horizontal="center" vertical="center" wrapText="1"/>
    </xf>
    <xf numFmtId="17" fontId="17" fillId="0" borderId="1" xfId="0" applyNumberFormat="1" applyFont="1" applyBorder="1">
      <alignment vertical="center"/>
    </xf>
    <xf numFmtId="14" fontId="14"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0" fontId="36" fillId="2" borderId="1" xfId="0" applyFont="1" applyFill="1" applyBorder="1" applyAlignment="1">
      <alignment horizontal="center" vertical="center"/>
    </xf>
    <xf numFmtId="0" fontId="36" fillId="3" borderId="1" xfId="0" applyFont="1" applyFill="1" applyBorder="1" applyAlignment="1">
      <alignment horizontal="center" vertical="center" wrapText="1"/>
    </xf>
    <xf numFmtId="0" fontId="30" fillId="0" borderId="3" xfId="1" applyFont="1" applyBorder="1" applyAlignment="1">
      <alignment vertical="center" wrapText="1"/>
    </xf>
    <xf numFmtId="0" fontId="0" fillId="0" borderId="1" xfId="0" applyBorder="1" applyAlignment="1">
      <alignment horizontal="center" vertical="center"/>
    </xf>
    <xf numFmtId="0" fontId="25" fillId="0" borderId="0" xfId="0" applyFont="1" applyAlignment="1">
      <alignment horizontal="center"/>
    </xf>
    <xf numFmtId="0" fontId="17" fillId="0" borderId="14" xfId="0" applyFont="1" applyBorder="1" applyAlignment="1">
      <alignment horizontal="center" vertical="center" wrapText="1"/>
    </xf>
    <xf numFmtId="0" fontId="29" fillId="0" borderId="1" xfId="0" applyFont="1" applyFill="1" applyBorder="1" applyAlignment="1">
      <alignment vertical="center" wrapText="1"/>
    </xf>
    <xf numFmtId="0" fontId="30" fillId="0" borderId="1" xfId="0" applyFont="1" applyFill="1" applyBorder="1" applyAlignment="1">
      <alignment vertical="center" wrapText="1"/>
    </xf>
    <xf numFmtId="0" fontId="36" fillId="3" borderId="1" xfId="0" applyFont="1" applyFill="1" applyBorder="1" applyAlignment="1">
      <alignment vertical="center" wrapText="1"/>
    </xf>
    <xf numFmtId="14" fontId="15" fillId="0" borderId="1" xfId="0" quotePrefix="1" applyNumberFormat="1" applyFont="1" applyBorder="1" applyAlignment="1">
      <alignment horizontal="center" vertical="center"/>
    </xf>
    <xf numFmtId="0" fontId="15" fillId="0" borderId="7" xfId="0" applyFont="1" applyBorder="1" applyAlignment="1">
      <alignment horizontal="center" vertical="center"/>
    </xf>
    <xf numFmtId="3" fontId="10" fillId="0" borderId="1" xfId="0" applyNumberFormat="1" applyFont="1" applyBorder="1" applyAlignment="1">
      <alignment horizontal="right" vertical="center"/>
    </xf>
    <xf numFmtId="3" fontId="1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xf>
    <xf numFmtId="168" fontId="14" fillId="0" borderId="1" xfId="2" applyNumberFormat="1" applyFont="1" applyBorder="1" applyAlignment="1">
      <alignment vertical="center"/>
    </xf>
    <xf numFmtId="0" fontId="14" fillId="0" borderId="0" xfId="0" applyFont="1" applyAlignment="1">
      <alignment vertical="center" wrapText="1"/>
    </xf>
    <xf numFmtId="0" fontId="17"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54"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16" fillId="0" borderId="1" xfId="0" applyFont="1" applyBorder="1" applyAlignment="1">
      <alignment horizontal="left" vertical="center" wrapText="1"/>
    </xf>
    <xf numFmtId="0" fontId="0" fillId="0" borderId="1" xfId="0" applyBorder="1" applyAlignment="1">
      <alignment horizontal="center" vertical="center" wrapText="1"/>
    </xf>
    <xf numFmtId="0" fontId="16" fillId="4" borderId="1" xfId="0" applyFont="1" applyFill="1" applyBorder="1" applyAlignment="1">
      <alignment horizontal="center" vertical="top" wrapText="1"/>
    </xf>
    <xf numFmtId="0" fontId="37" fillId="4" borderId="7"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42" fillId="4" borderId="1" xfId="0" applyFont="1" applyFill="1" applyBorder="1" applyAlignment="1">
      <alignment horizontal="center" vertical="center" wrapText="1"/>
    </xf>
    <xf numFmtId="0" fontId="42" fillId="4" borderId="1" xfId="0" applyFont="1" applyFill="1" applyBorder="1" applyAlignment="1">
      <alignment horizontal="center" vertical="center"/>
    </xf>
    <xf numFmtId="0" fontId="42" fillId="4" borderId="7" xfId="0" applyFont="1" applyFill="1" applyBorder="1" applyAlignment="1">
      <alignment horizontal="center" vertical="center" wrapText="1"/>
    </xf>
    <xf numFmtId="0" fontId="43" fillId="4" borderId="1" xfId="0" applyFont="1" applyFill="1" applyBorder="1" applyAlignment="1">
      <alignment horizontal="center" vertical="center"/>
    </xf>
    <xf numFmtId="0" fontId="16"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42" fillId="4" borderId="2" xfId="0" applyFont="1" applyFill="1" applyBorder="1">
      <alignment vertical="center"/>
    </xf>
    <xf numFmtId="0" fontId="42" fillId="4" borderId="7" xfId="0" applyFont="1" applyFill="1" applyBorder="1" applyAlignment="1">
      <alignment horizontal="right" vertical="center"/>
    </xf>
    <xf numFmtId="0" fontId="42" fillId="4" borderId="7" xfId="0" applyFont="1" applyFill="1" applyBorder="1">
      <alignment vertical="center"/>
    </xf>
    <xf numFmtId="0" fontId="42" fillId="4" borderId="3" xfId="0" applyFont="1" applyFill="1" applyBorder="1">
      <alignment vertical="center"/>
    </xf>
    <xf numFmtId="0" fontId="25" fillId="0" borderId="1" xfId="0" applyFont="1" applyBorder="1" applyAlignment="1">
      <alignment vertical="center" wrapText="1"/>
    </xf>
    <xf numFmtId="0" fontId="52" fillId="0" borderId="1" xfId="0" applyFont="1" applyFill="1" applyBorder="1" applyAlignment="1">
      <alignment vertical="center" wrapText="1"/>
    </xf>
    <xf numFmtId="0" fontId="36" fillId="0" borderId="1" xfId="6" applyFont="1" applyFill="1" applyBorder="1" applyAlignment="1">
      <alignment horizontal="center" vertical="center" wrapText="1"/>
    </xf>
    <xf numFmtId="0" fontId="58"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center" vertical="top" wrapText="1"/>
    </xf>
    <xf numFmtId="0" fontId="25" fillId="0" borderId="1" xfId="0" applyFont="1" applyBorder="1" applyAlignment="1">
      <alignment horizontal="center"/>
    </xf>
    <xf numFmtId="0" fontId="36" fillId="0" borderId="1" xfId="0" applyFont="1" applyBorder="1" applyAlignment="1">
      <alignment horizontal="left"/>
    </xf>
    <xf numFmtId="166" fontId="36" fillId="0" borderId="1" xfId="0" applyNumberFormat="1" applyFont="1" applyBorder="1">
      <alignment vertical="center"/>
    </xf>
    <xf numFmtId="166" fontId="25" fillId="0" borderId="1" xfId="0" applyNumberFormat="1" applyFont="1" applyBorder="1">
      <alignment vertical="center"/>
    </xf>
    <xf numFmtId="166" fontId="36" fillId="0" borderId="1" xfId="0" applyNumberFormat="1" applyFont="1" applyBorder="1" applyAlignment="1">
      <alignment horizontal="right" vertical="center" wrapText="1"/>
    </xf>
    <xf numFmtId="166" fontId="36" fillId="2" borderId="1" xfId="0" applyNumberFormat="1" applyFont="1" applyFill="1" applyBorder="1">
      <alignment vertical="center"/>
    </xf>
    <xf numFmtId="0" fontId="36" fillId="0" borderId="1" xfId="0" applyFont="1" applyBorder="1" applyAlignment="1">
      <alignment horizontal="left" vertical="center" wrapText="1"/>
    </xf>
    <xf numFmtId="0" fontId="36" fillId="3" borderId="1" xfId="0" applyFont="1" applyFill="1" applyBorder="1" applyAlignment="1">
      <alignment horizontal="left"/>
    </xf>
    <xf numFmtId="166" fontId="25" fillId="2" borderId="1" xfId="0" applyNumberFormat="1" applyFont="1" applyFill="1" applyBorder="1">
      <alignment vertical="center"/>
    </xf>
    <xf numFmtId="0" fontId="36" fillId="0" borderId="1" xfId="0" applyFont="1" applyBorder="1" applyAlignment="1">
      <alignment horizontal="center" wrapText="1"/>
    </xf>
    <xf numFmtId="167" fontId="55" fillId="5" borderId="1" xfId="2" applyNumberFormat="1" applyFont="1" applyFill="1" applyBorder="1" applyAlignment="1">
      <alignment vertical="center"/>
    </xf>
    <xf numFmtId="166" fontId="55" fillId="5" borderId="1" xfId="0" applyNumberFormat="1" applyFont="1" applyFill="1" applyBorder="1">
      <alignment vertical="center"/>
    </xf>
    <xf numFmtId="0" fontId="53" fillId="0" borderId="7" xfId="0" applyFont="1" applyBorder="1" applyAlignment="1">
      <alignment vertical="center"/>
    </xf>
    <xf numFmtId="0" fontId="14" fillId="0" borderId="14" xfId="0" applyFont="1" applyBorder="1" applyAlignment="1">
      <alignment horizontal="center" vertical="center"/>
    </xf>
    <xf numFmtId="1" fontId="0" fillId="0" borderId="1" xfId="0" quotePrefix="1" applyNumberFormat="1" applyBorder="1" applyAlignment="1">
      <alignment horizontal="center" vertical="center"/>
    </xf>
    <xf numFmtId="0" fontId="14" fillId="0" borderId="2" xfId="0" applyFont="1" applyBorder="1" applyAlignment="1">
      <alignment vertical="center"/>
    </xf>
    <xf numFmtId="0" fontId="14" fillId="0" borderId="7" xfId="0" applyFont="1" applyBorder="1" applyAlignment="1">
      <alignment vertical="center"/>
    </xf>
    <xf numFmtId="0" fontId="14" fillId="0" borderId="3" xfId="0" applyFont="1" applyBorder="1" applyAlignment="1">
      <alignment vertical="center"/>
    </xf>
    <xf numFmtId="0" fontId="37" fillId="4" borderId="2" xfId="0" applyFont="1" applyFill="1" applyBorder="1" applyAlignment="1">
      <alignment vertical="center"/>
    </xf>
    <xf numFmtId="0" fontId="37" fillId="4" borderId="7" xfId="0" applyFont="1" applyFill="1" applyBorder="1" applyAlignment="1">
      <alignment vertical="center"/>
    </xf>
    <xf numFmtId="0" fontId="37" fillId="4" borderId="3" xfId="0" applyFont="1" applyFill="1" applyBorder="1" applyAlignment="1">
      <alignment vertical="center"/>
    </xf>
    <xf numFmtId="0" fontId="50" fillId="0" borderId="1" xfId="0" applyFont="1"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2" borderId="1" xfId="0" applyFill="1" applyBorder="1" applyAlignment="1">
      <alignment horizontal="center" vertical="center"/>
    </xf>
    <xf numFmtId="168" fontId="14" fillId="0" borderId="1" xfId="2" applyNumberFormat="1" applyFont="1" applyBorder="1" applyAlignment="1">
      <alignment horizontal="center" vertical="center"/>
    </xf>
    <xf numFmtId="168" fontId="14" fillId="0" borderId="14" xfId="2" applyNumberFormat="1" applyFont="1" applyBorder="1" applyAlignment="1">
      <alignment horizontal="center" vertical="center"/>
    </xf>
    <xf numFmtId="168" fontId="2" fillId="0" borderId="1" xfId="2" applyNumberFormat="1" applyFont="1" applyBorder="1" applyAlignment="1">
      <alignment horizontal="center" vertical="center"/>
    </xf>
    <xf numFmtId="168" fontId="25" fillId="0" borderId="1" xfId="2" applyNumberFormat="1" applyFont="1" applyBorder="1" applyAlignment="1">
      <alignment horizontal="center" vertical="center"/>
    </xf>
    <xf numFmtId="168" fontId="0" fillId="2" borderId="1" xfId="2" applyNumberFormat="1" applyFont="1" applyFill="1" applyBorder="1" applyAlignment="1">
      <alignment horizontal="center" vertical="center"/>
    </xf>
    <xf numFmtId="168" fontId="0" fillId="0" borderId="1" xfId="2" applyNumberFormat="1" applyFont="1" applyBorder="1" applyAlignment="1">
      <alignment horizontal="center" vertical="center"/>
    </xf>
    <xf numFmtId="0" fontId="0" fillId="0" borderId="13" xfId="0" applyBorder="1" applyAlignment="1">
      <alignment horizontal="center" vertical="center" wrapText="1"/>
    </xf>
    <xf numFmtId="0" fontId="60"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3" xfId="0" applyFont="1" applyBorder="1" applyAlignment="1">
      <alignment horizontal="center" vertical="center" wrapText="1"/>
    </xf>
    <xf numFmtId="0" fontId="50" fillId="0" borderId="13" xfId="0" applyFont="1" applyBorder="1" applyAlignment="1">
      <alignment horizontal="center" vertical="center" wrapText="1"/>
    </xf>
    <xf numFmtId="0" fontId="60"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 xfId="0" quotePrefix="1" applyBorder="1" applyAlignment="1">
      <alignment horizontal="center" vertical="center" wrapText="1"/>
    </xf>
    <xf numFmtId="0" fontId="0" fillId="0" borderId="15" xfId="0" quotePrefix="1" applyBorder="1" applyAlignment="1">
      <alignment horizontal="center" vertical="center" wrapText="1"/>
    </xf>
    <xf numFmtId="0" fontId="2" fillId="0" borderId="1" xfId="0" applyFont="1" applyBorder="1" applyAlignment="1">
      <alignment horizontal="center" vertical="center" wrapText="1"/>
    </xf>
    <xf numFmtId="0" fontId="2" fillId="2" borderId="14" xfId="0" applyFont="1" applyFill="1" applyBorder="1" applyAlignment="1">
      <alignment vertical="center" wrapText="1"/>
    </xf>
    <xf numFmtId="168" fontId="14" fillId="0" borderId="1" xfId="2" applyNumberFormat="1" applyFont="1" applyBorder="1" applyAlignment="1">
      <alignment horizontal="center" vertical="center" wrapText="1"/>
    </xf>
    <xf numFmtId="168" fontId="14" fillId="0" borderId="14" xfId="2" applyNumberFormat="1" applyFont="1" applyBorder="1" applyAlignment="1">
      <alignment horizontal="center" vertical="center" wrapText="1"/>
    </xf>
    <xf numFmtId="168" fontId="25" fillId="0" borderId="14" xfId="2"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0" fillId="0" borderId="15" xfId="0" applyBorder="1" applyAlignment="1">
      <alignment horizontal="center" vertical="center" wrapText="1"/>
    </xf>
    <xf numFmtId="0" fontId="0" fillId="2" borderId="1" xfId="0" applyFill="1" applyBorder="1" applyAlignment="1">
      <alignment horizontal="center" vertical="top" wrapText="1"/>
    </xf>
    <xf numFmtId="0" fontId="0" fillId="2" borderId="1" xfId="0" applyFill="1" applyBorder="1" applyAlignment="1">
      <alignment horizontal="center" vertical="center" wrapText="1"/>
    </xf>
    <xf numFmtId="168" fontId="14" fillId="0" borderId="0" xfId="2" applyNumberFormat="1" applyFont="1" applyAlignment="1">
      <alignment horizontal="center" vertical="center"/>
    </xf>
    <xf numFmtId="168" fontId="14" fillId="0" borderId="13" xfId="2" applyNumberFormat="1" applyFont="1" applyBorder="1" applyAlignment="1">
      <alignment horizontal="center" vertical="center" wrapText="1"/>
    </xf>
    <xf numFmtId="168" fontId="14" fillId="0" borderId="14" xfId="2" applyNumberFormat="1" applyFont="1" applyBorder="1" applyAlignment="1">
      <alignment vertical="center"/>
    </xf>
    <xf numFmtId="168" fontId="14" fillId="0" borderId="1" xfId="2" applyNumberFormat="1" applyFont="1" applyBorder="1" applyAlignment="1">
      <alignment vertical="center" wrapText="1"/>
    </xf>
    <xf numFmtId="168" fontId="14" fillId="0" borderId="1" xfId="2" applyNumberFormat="1" applyFont="1" applyBorder="1" applyAlignment="1"/>
    <xf numFmtId="168" fontId="14" fillId="0" borderId="15" xfId="2" applyNumberFormat="1" applyFont="1" applyBorder="1" applyAlignment="1">
      <alignment horizontal="center" vertical="center" wrapText="1"/>
    </xf>
    <xf numFmtId="168" fontId="14" fillId="0" borderId="13" xfId="2" applyNumberFormat="1" applyFont="1" applyBorder="1" applyAlignment="1">
      <alignment vertical="center" wrapText="1"/>
    </xf>
    <xf numFmtId="168" fontId="14" fillId="0" borderId="1" xfId="2" applyNumberFormat="1" applyFont="1" applyBorder="1"/>
    <xf numFmtId="0" fontId="5" fillId="0" borderId="7" xfId="0" applyFont="1" applyBorder="1" applyAlignment="1">
      <alignment horizontal="left" vertical="center"/>
    </xf>
    <xf numFmtId="0" fontId="5" fillId="0" borderId="3" xfId="0" applyFont="1" applyBorder="1" applyAlignment="1">
      <alignment horizontal="left" vertical="center"/>
    </xf>
    <xf numFmtId="0" fontId="12" fillId="0" borderId="0" xfId="0" applyFont="1" applyAlignment="1">
      <alignment horizontal="center" vertical="center" wrapText="1"/>
    </xf>
    <xf numFmtId="0" fontId="15" fillId="2" borderId="0" xfId="0" applyFont="1" applyFill="1" applyAlignment="1">
      <alignment horizontal="center" vertical="center" wrapText="1"/>
    </xf>
    <xf numFmtId="9" fontId="52" fillId="0" borderId="1" xfId="15" applyFont="1" applyFill="1" applyBorder="1" applyAlignment="1">
      <alignment horizontal="center" vertical="center" wrapText="1"/>
    </xf>
    <xf numFmtId="0" fontId="0" fillId="0" borderId="0" xfId="0"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2" borderId="0" xfId="0" applyFont="1" applyFill="1" applyAlignment="1">
      <alignment horizontal="center" vertical="center" wrapText="1"/>
    </xf>
    <xf numFmtId="167" fontId="55" fillId="5" borderId="1" xfId="2" applyNumberFormat="1"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167" fontId="36" fillId="0" borderId="1" xfId="2" applyNumberFormat="1" applyFont="1" applyFill="1" applyBorder="1" applyAlignment="1">
      <alignment horizontal="right" vertical="center" wrapText="1"/>
    </xf>
    <xf numFmtId="167" fontId="25" fillId="0" borderId="1" xfId="2" applyNumberFormat="1" applyFont="1" applyFill="1" applyBorder="1" applyAlignment="1">
      <alignment horizontal="right" vertical="center" wrapText="1"/>
    </xf>
    <xf numFmtId="167" fontId="25" fillId="2" borderId="1" xfId="2" applyNumberFormat="1" applyFont="1" applyFill="1" applyBorder="1" applyAlignment="1">
      <alignment horizontal="right" vertical="center" wrapText="1"/>
    </xf>
    <xf numFmtId="167" fontId="49" fillId="0" borderId="1" xfId="2" applyNumberFormat="1" applyFont="1" applyFill="1" applyBorder="1" applyAlignment="1">
      <alignment horizontal="right" vertical="center" wrapText="1"/>
    </xf>
    <xf numFmtId="0" fontId="25" fillId="0" borderId="14" xfId="0" applyFont="1" applyBorder="1" applyAlignment="1">
      <alignment horizontal="center" vertical="center" wrapText="1"/>
    </xf>
    <xf numFmtId="0" fontId="0" fillId="0" borderId="14" xfId="0" applyBorder="1" applyAlignment="1">
      <alignment horizontal="center" vertical="center" wrapText="1"/>
    </xf>
    <xf numFmtId="0" fontId="17" fillId="0" borderId="1" xfId="0" applyFont="1" applyBorder="1" applyAlignment="1">
      <alignment horizontal="left" vertical="center" wrapText="1"/>
    </xf>
    <xf numFmtId="14" fontId="14" fillId="0" borderId="1" xfId="0" quotePrefix="1" applyNumberFormat="1" applyFont="1" applyBorder="1" applyAlignment="1">
      <alignment horizontal="center" vertical="center"/>
    </xf>
    <xf numFmtId="0" fontId="1" fillId="0" borderId="2" xfId="0" applyFont="1" applyBorder="1" applyAlignment="1">
      <alignment horizontal="left" vertical="center"/>
    </xf>
    <xf numFmtId="0" fontId="54" fillId="0" borderId="2" xfId="0" applyFont="1" applyFill="1" applyBorder="1" applyAlignment="1">
      <alignment horizontal="center" vertical="center" wrapText="1"/>
    </xf>
    <xf numFmtId="0" fontId="54" fillId="0" borderId="7"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30" fillId="0" borderId="2" xfId="1" applyFont="1" applyFill="1" applyBorder="1" applyAlignment="1">
      <alignment horizontal="center" vertical="center" wrapText="1"/>
    </xf>
    <xf numFmtId="0" fontId="30" fillId="0" borderId="3" xfId="1" applyFont="1" applyFill="1" applyBorder="1" applyAlignment="1">
      <alignment horizontal="center" vertical="center" wrapText="1"/>
    </xf>
    <xf numFmtId="0" fontId="41" fillId="4" borderId="2" xfId="0" applyFont="1" applyFill="1" applyBorder="1" applyAlignment="1">
      <alignment horizontal="center" vertical="center"/>
    </xf>
    <xf numFmtId="0" fontId="41" fillId="4" borderId="7" xfId="0" applyFont="1" applyFill="1" applyBorder="1" applyAlignment="1">
      <alignment horizontal="center" vertical="center"/>
    </xf>
    <xf numFmtId="0" fontId="41" fillId="4" borderId="3"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7" xfId="0" applyFont="1" applyFill="1" applyBorder="1" applyAlignment="1">
      <alignment horizontal="center" vertical="center"/>
    </xf>
    <xf numFmtId="0" fontId="42" fillId="4" borderId="3" xfId="0" applyFont="1" applyFill="1" applyBorder="1" applyAlignment="1">
      <alignment horizontal="center" vertical="center"/>
    </xf>
    <xf numFmtId="0" fontId="42" fillId="4" borderId="2"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30" fillId="0" borderId="2" xfId="1" applyFont="1" applyBorder="1" applyAlignment="1">
      <alignment horizontal="center" vertical="center" wrapText="1"/>
    </xf>
    <xf numFmtId="0" fontId="30" fillId="0" borderId="3" xfId="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 fillId="0" borderId="2" xfId="0" applyFont="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47" fillId="0" borderId="2" xfId="1" applyFont="1" applyFill="1" applyBorder="1" applyAlignment="1">
      <alignment horizontal="center" vertical="center" wrapText="1"/>
    </xf>
    <xf numFmtId="0" fontId="47" fillId="0" borderId="3" xfId="1" applyFont="1" applyFill="1" applyBorder="1" applyAlignment="1">
      <alignment horizontal="center" vertical="center" wrapText="1"/>
    </xf>
    <xf numFmtId="0" fontId="48" fillId="0" borderId="2" xfId="0" applyFont="1" applyBorder="1" applyAlignment="1" applyProtection="1">
      <alignment horizontal="center" vertical="center"/>
      <protection locked="0"/>
    </xf>
    <xf numFmtId="0" fontId="48" fillId="0" borderId="7"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42" fillId="4" borderId="7"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40" fillId="4" borderId="2" xfId="0" applyFont="1" applyFill="1" applyBorder="1" applyAlignment="1">
      <alignment horizontal="center" vertical="center"/>
    </xf>
    <xf numFmtId="0" fontId="40" fillId="4" borderId="7" xfId="0" applyFont="1" applyFill="1" applyBorder="1" applyAlignment="1">
      <alignment horizontal="center" vertical="center"/>
    </xf>
    <xf numFmtId="0" fontId="40" fillId="4" borderId="3" xfId="0" applyFont="1" applyFill="1" applyBorder="1" applyAlignment="1">
      <alignment horizontal="center" vertical="center"/>
    </xf>
    <xf numFmtId="0" fontId="41" fillId="2" borderId="2" xfId="0" applyFont="1" applyFill="1" applyBorder="1" applyAlignment="1">
      <alignment horizontal="center" vertical="center"/>
    </xf>
    <xf numFmtId="0" fontId="41" fillId="2" borderId="7" xfId="0" applyFont="1" applyFill="1" applyBorder="1" applyAlignment="1">
      <alignment horizontal="center" vertical="center"/>
    </xf>
    <xf numFmtId="0" fontId="41" fillId="2" borderId="3"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3" xfId="0" applyFont="1" applyFill="1" applyBorder="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23" fillId="0" borderId="2" xfId="1" applyBorder="1" applyAlignment="1">
      <alignment horizontal="center" vertical="center" wrapText="1"/>
    </xf>
    <xf numFmtId="0" fontId="23" fillId="0" borderId="3" xfId="1" applyBorder="1" applyAlignment="1">
      <alignment horizontal="center" vertical="center" wrapText="1"/>
    </xf>
    <xf numFmtId="0" fontId="42" fillId="0" borderId="2" xfId="0" applyFont="1" applyBorder="1" applyAlignment="1">
      <alignment horizontal="center" vertical="center"/>
    </xf>
    <xf numFmtId="0" fontId="42" fillId="0" borderId="7" xfId="0" applyFont="1" applyBorder="1" applyAlignment="1">
      <alignment horizontal="center" vertical="center"/>
    </xf>
    <xf numFmtId="0" fontId="42" fillId="0" borderId="3"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23" fillId="0" borderId="2" xfId="1" applyFill="1" applyBorder="1" applyAlignment="1">
      <alignment horizontal="center" vertical="center" wrapText="1"/>
    </xf>
    <xf numFmtId="0" fontId="23" fillId="0" borderId="3" xfId="1" applyFill="1" applyBorder="1" applyAlignment="1">
      <alignment horizontal="center" vertical="center" wrapText="1"/>
    </xf>
    <xf numFmtId="0" fontId="30" fillId="0" borderId="2" xfId="1" applyFont="1" applyBorder="1" applyAlignment="1" applyProtection="1">
      <alignment horizontal="center" vertical="center" wrapText="1"/>
      <protection locked="0"/>
    </xf>
    <xf numFmtId="0" fontId="30" fillId="0" borderId="3" xfId="1" applyFont="1" applyBorder="1" applyAlignment="1" applyProtection="1">
      <alignment horizontal="center" vertical="center" wrapText="1"/>
      <protection locked="0"/>
    </xf>
    <xf numFmtId="0" fontId="48" fillId="0" borderId="2" xfId="0" applyFont="1" applyBorder="1" applyAlignment="1" applyProtection="1">
      <alignment horizontal="center" vertical="center" wrapText="1"/>
      <protection locked="0"/>
    </xf>
    <xf numFmtId="0" fontId="48" fillId="0" borderId="7" xfId="0" applyFont="1" applyBorder="1" applyAlignment="1" applyProtection="1">
      <alignment horizontal="center" vertical="center" wrapText="1"/>
      <protection locked="0"/>
    </xf>
    <xf numFmtId="0" fontId="48" fillId="0" borderId="3" xfId="0" applyFont="1" applyBorder="1" applyAlignment="1" applyProtection="1">
      <alignment horizontal="center" vertical="center" wrapText="1"/>
      <protection locked="0"/>
    </xf>
    <xf numFmtId="0" fontId="30" fillId="0" borderId="2" xfId="1" applyFont="1" applyBorder="1" applyAlignment="1" applyProtection="1">
      <alignment horizontal="center" vertical="center"/>
      <protection locked="0"/>
    </xf>
    <xf numFmtId="0" fontId="30" fillId="0" borderId="3" xfId="1" applyFont="1" applyBorder="1" applyAlignment="1" applyProtection="1">
      <alignment horizontal="center" vertical="center"/>
      <protection locked="0"/>
    </xf>
    <xf numFmtId="0" fontId="37" fillId="4" borderId="2" xfId="0" applyFont="1" applyFill="1" applyBorder="1" applyAlignment="1">
      <alignment horizontal="center" vertical="center"/>
    </xf>
    <xf numFmtId="0" fontId="37" fillId="4" borderId="7" xfId="0" applyFont="1" applyFill="1" applyBorder="1" applyAlignment="1">
      <alignment horizontal="center" vertical="center"/>
    </xf>
    <xf numFmtId="0" fontId="37" fillId="4" borderId="3" xfId="0" applyFont="1" applyFill="1" applyBorder="1" applyAlignment="1">
      <alignment horizontal="center" vertical="center"/>
    </xf>
    <xf numFmtId="0" fontId="38" fillId="4" borderId="2" xfId="0" applyFont="1" applyFill="1" applyBorder="1" applyAlignment="1">
      <alignment horizontal="center" vertical="center"/>
    </xf>
    <xf numFmtId="0" fontId="38" fillId="4" borderId="7" xfId="0" applyFont="1" applyFill="1" applyBorder="1" applyAlignment="1">
      <alignment horizontal="center" vertical="center"/>
    </xf>
    <xf numFmtId="0" fontId="38" fillId="4" borderId="3" xfId="0" applyFont="1" applyFill="1" applyBorder="1" applyAlignment="1">
      <alignment horizontal="center" vertical="center"/>
    </xf>
    <xf numFmtId="0" fontId="30" fillId="0" borderId="8" xfId="1" applyFont="1" applyFill="1" applyBorder="1" applyAlignment="1">
      <alignment horizontal="center" vertical="center"/>
    </xf>
    <xf numFmtId="0" fontId="30" fillId="0" borderId="12" xfId="1" applyFont="1" applyFill="1" applyBorder="1" applyAlignment="1">
      <alignment horizontal="center" vertical="center"/>
    </xf>
    <xf numFmtId="0" fontId="30" fillId="0" borderId="9" xfId="1" applyFont="1" applyFill="1" applyBorder="1" applyAlignment="1">
      <alignment horizontal="center" vertical="center"/>
    </xf>
    <xf numFmtId="0" fontId="30" fillId="0" borderId="6" xfId="1" applyFont="1" applyFill="1" applyBorder="1" applyAlignment="1">
      <alignment horizontal="center" vertical="center"/>
    </xf>
    <xf numFmtId="0" fontId="30" fillId="0" borderId="0" xfId="1" applyFont="1" applyFill="1" applyBorder="1" applyAlignment="1">
      <alignment horizontal="center" vertical="center"/>
    </xf>
    <xf numFmtId="0" fontId="30" fillId="0" borderId="10" xfId="1" applyFont="1" applyFill="1" applyBorder="1" applyAlignment="1">
      <alignment horizontal="center" vertical="center"/>
    </xf>
    <xf numFmtId="0" fontId="30" fillId="0" borderId="11" xfId="1" applyFont="1" applyFill="1" applyBorder="1" applyAlignment="1">
      <alignment horizontal="center" vertical="center"/>
    </xf>
    <xf numFmtId="0" fontId="30" fillId="0" borderId="4" xfId="1" applyFont="1" applyFill="1" applyBorder="1" applyAlignment="1">
      <alignment horizontal="center" vertical="center"/>
    </xf>
    <xf numFmtId="0" fontId="30" fillId="0" borderId="5" xfId="1" applyFont="1" applyFill="1" applyBorder="1" applyAlignment="1">
      <alignment horizontal="center" vertical="center"/>
    </xf>
    <xf numFmtId="0" fontId="11" fillId="0" borderId="2" xfId="0" applyFont="1" applyBorder="1" applyAlignment="1">
      <alignment horizontal="center"/>
    </xf>
    <xf numFmtId="0" fontId="11" fillId="0" borderId="7" xfId="0" applyFont="1" applyBorder="1" applyAlignment="1">
      <alignment horizontal="center"/>
    </xf>
    <xf numFmtId="0" fontId="11" fillId="0" borderId="3" xfId="0" applyFont="1" applyBorder="1" applyAlignment="1">
      <alignment horizontal="center"/>
    </xf>
    <xf numFmtId="0" fontId="30" fillId="0" borderId="14" xfId="1" applyFont="1" applyFill="1" applyBorder="1" applyAlignment="1">
      <alignment horizontal="center" vertical="center" wrapText="1"/>
    </xf>
    <xf numFmtId="0" fontId="30" fillId="0" borderId="15" xfId="1" applyFont="1" applyFill="1" applyBorder="1" applyAlignment="1">
      <alignment horizontal="center" vertical="center" wrapText="1"/>
    </xf>
    <xf numFmtId="0" fontId="30" fillId="0" borderId="13" xfId="1" applyFont="1" applyFill="1" applyBorder="1" applyAlignment="1">
      <alignment horizontal="center" vertical="center" wrapText="1"/>
    </xf>
    <xf numFmtId="0" fontId="48" fillId="0" borderId="2"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3" xfId="0" applyFont="1" applyBorder="1" applyAlignment="1">
      <alignment horizontal="center" vertical="center" wrapText="1"/>
    </xf>
    <xf numFmtId="0" fontId="15" fillId="0" borderId="2" xfId="0" quotePrefix="1" applyFont="1" applyBorder="1" applyAlignment="1">
      <alignment horizontal="center" vertical="center"/>
    </xf>
    <xf numFmtId="0" fontId="15" fillId="0" borderId="3" xfId="0" quotePrefix="1" applyFont="1" applyBorder="1" applyAlignment="1">
      <alignment horizontal="center" vertical="center"/>
    </xf>
    <xf numFmtId="0" fontId="15" fillId="0" borderId="2" xfId="0" applyFont="1" applyBorder="1" applyAlignment="1">
      <alignment horizontal="center"/>
    </xf>
    <xf numFmtId="0" fontId="15" fillId="0" borderId="3" xfId="0" applyFont="1" applyBorder="1" applyAlignment="1">
      <alignment horizontal="center"/>
    </xf>
    <xf numFmtId="0" fontId="41" fillId="4" borderId="2"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59" fillId="0" borderId="2" xfId="0" applyFont="1" applyFill="1" applyBorder="1" applyAlignment="1">
      <alignment horizontal="center" vertical="center" wrapText="1"/>
    </xf>
    <xf numFmtId="0" fontId="59" fillId="0" borderId="3" xfId="0" applyFont="1" applyFill="1" applyBorder="1" applyAlignment="1">
      <alignment horizontal="center" vertical="center" wrapText="1"/>
    </xf>
    <xf numFmtId="9" fontId="16" fillId="0" borderId="2" xfId="0" applyNumberFormat="1" applyFont="1" applyBorder="1" applyAlignment="1">
      <alignment horizontal="center" vertical="center" wrapText="1"/>
    </xf>
    <xf numFmtId="9" fontId="16" fillId="0" borderId="7" xfId="0" applyNumberFormat="1" applyFont="1" applyBorder="1" applyAlignment="1">
      <alignment horizontal="center" vertical="center" wrapText="1"/>
    </xf>
    <xf numFmtId="9" fontId="16" fillId="0" borderId="3" xfId="0" applyNumberFormat="1" applyFont="1" applyBorder="1" applyAlignment="1">
      <alignment horizontal="center" vertical="center" wrapText="1"/>
    </xf>
    <xf numFmtId="0" fontId="30" fillId="0" borderId="7" xfId="1"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9" fillId="0" borderId="0" xfId="0" applyFont="1" applyAlignment="1">
      <alignment horizontal="center" vertical="center"/>
    </xf>
    <xf numFmtId="0" fontId="19" fillId="0" borderId="4" xfId="0" applyFont="1" applyBorder="1" applyAlignment="1">
      <alignment horizontal="center" vertical="center"/>
    </xf>
    <xf numFmtId="0" fontId="22" fillId="4" borderId="2"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3" xfId="0" applyFont="1" applyFill="1" applyBorder="1" applyAlignment="1">
      <alignment horizontal="center" vertical="center"/>
    </xf>
    <xf numFmtId="0" fontId="34" fillId="0" borderId="2" xfId="0" applyFont="1" applyBorder="1" applyAlignment="1">
      <alignment horizontal="center" vertical="center"/>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39" fillId="4" borderId="2" xfId="0" applyFont="1" applyFill="1" applyBorder="1" applyAlignment="1">
      <alignment horizontal="center" vertical="center"/>
    </xf>
    <xf numFmtId="0" fontId="39" fillId="4" borderId="7" xfId="0" applyFont="1" applyFill="1" applyBorder="1" applyAlignment="1">
      <alignment horizontal="center" vertical="center"/>
    </xf>
    <xf numFmtId="0" fontId="39" fillId="4" borderId="3" xfId="0" applyFont="1" applyFill="1" applyBorder="1" applyAlignment="1">
      <alignment horizontal="center" vertical="center"/>
    </xf>
    <xf numFmtId="0" fontId="44" fillId="0" borderId="2"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3" xfId="0"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1" fillId="0" borderId="2" xfId="0" applyFont="1" applyFill="1" applyBorder="1" applyAlignment="1">
      <alignment horizontal="center" wrapText="1"/>
    </xf>
    <xf numFmtId="0" fontId="51" fillId="0" borderId="3" xfId="0" applyFont="1" applyFill="1" applyBorder="1" applyAlignment="1">
      <alignment horizontal="center" wrapText="1"/>
    </xf>
    <xf numFmtId="0" fontId="33" fillId="0" borderId="2" xfId="0" applyFont="1" applyBorder="1" applyAlignment="1">
      <alignment horizontal="center" vertical="top" wrapText="1"/>
    </xf>
    <xf numFmtId="0" fontId="33" fillId="0" borderId="3" xfId="0" applyFont="1" applyBorder="1" applyAlignment="1">
      <alignment horizontal="center" vertical="top" wrapText="1"/>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2" xfId="0" applyFont="1" applyBorder="1" applyAlignment="1">
      <alignment horizontal="right" vertical="top"/>
    </xf>
    <xf numFmtId="0" fontId="16" fillId="0" borderId="7" xfId="0" applyFont="1" applyBorder="1" applyAlignment="1">
      <alignment horizontal="right" vertical="top"/>
    </xf>
    <xf numFmtId="0" fontId="16" fillId="0" borderId="3" xfId="0" applyFont="1" applyBorder="1" applyAlignment="1">
      <alignment horizontal="right" vertical="top"/>
    </xf>
    <xf numFmtId="0" fontId="16" fillId="0" borderId="2" xfId="0" applyFont="1" applyBorder="1" applyAlignment="1">
      <alignment horizontal="right" vertical="top" wrapText="1"/>
    </xf>
    <xf numFmtId="0" fontId="16" fillId="0" borderId="7" xfId="0" applyFont="1" applyBorder="1" applyAlignment="1">
      <alignment horizontal="right" vertical="top" wrapText="1"/>
    </xf>
    <xf numFmtId="0" fontId="16" fillId="0" borderId="3" xfId="0" applyFont="1" applyBorder="1" applyAlignment="1">
      <alignment horizontal="right" vertical="top" wrapText="1"/>
    </xf>
    <xf numFmtId="0" fontId="25" fillId="0" borderId="14" xfId="0" applyFont="1" applyBorder="1" applyAlignment="1">
      <alignment horizontal="center" vertical="center" wrapText="1"/>
    </xf>
    <xf numFmtId="0" fontId="25"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1" fontId="0" fillId="0" borderId="15" xfId="0" quotePrefix="1" applyNumberFormat="1" applyBorder="1" applyAlignment="1">
      <alignment horizontal="center" vertical="center" wrapText="1"/>
    </xf>
    <xf numFmtId="1" fontId="0" fillId="0" borderId="13" xfId="0" quotePrefix="1" applyNumberFormat="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 fillId="0" borderId="7" xfId="0" applyFont="1" applyBorder="1" applyAlignment="1">
      <alignment horizontal="left" vertical="center"/>
    </xf>
    <xf numFmtId="0" fontId="1" fillId="0" borderId="3" xfId="0" applyFont="1" applyBorder="1" applyAlignment="1">
      <alignment horizontal="left" vertical="center"/>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0" fillId="0" borderId="8" xfId="1" applyFont="1" applyBorder="1" applyAlignment="1">
      <alignment horizontal="center" vertical="center" wrapText="1"/>
    </xf>
    <xf numFmtId="0" fontId="30" fillId="0" borderId="12" xfId="1" applyFont="1" applyBorder="1" applyAlignment="1">
      <alignment horizontal="center" vertical="center" wrapText="1"/>
    </xf>
    <xf numFmtId="0" fontId="30" fillId="0" borderId="9"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10" xfId="1" applyFont="1" applyBorder="1" applyAlignment="1">
      <alignment horizontal="center" vertical="center" wrapText="1"/>
    </xf>
    <xf numFmtId="0" fontId="30" fillId="0" borderId="11" xfId="1" applyFont="1" applyBorder="1" applyAlignment="1">
      <alignment horizontal="center" vertical="center" wrapText="1"/>
    </xf>
    <xf numFmtId="0" fontId="30" fillId="0" borderId="4" xfId="1" applyFont="1" applyBorder="1" applyAlignment="1">
      <alignment horizontal="center" vertical="center" wrapText="1"/>
    </xf>
    <xf numFmtId="0" fontId="30" fillId="0" borderId="5" xfId="1" applyFont="1" applyBorder="1" applyAlignment="1">
      <alignment horizontal="center" vertical="center" wrapText="1"/>
    </xf>
    <xf numFmtId="0" fontId="15" fillId="2" borderId="2"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3" xfId="0" applyFont="1" applyFill="1" applyBorder="1" applyAlignment="1">
      <alignment horizontal="center" vertical="center"/>
    </xf>
    <xf numFmtId="0" fontId="30" fillId="0" borderId="14" xfId="1" applyFont="1" applyBorder="1" applyAlignment="1">
      <alignment horizontal="center" vertical="center" wrapText="1"/>
    </xf>
    <xf numFmtId="0" fontId="30" fillId="0" borderId="15" xfId="1" applyFont="1" applyBorder="1" applyAlignment="1">
      <alignment horizontal="center" vertical="center" wrapText="1"/>
    </xf>
    <xf numFmtId="0" fontId="30" fillId="0" borderId="13" xfId="1" applyFont="1" applyBorder="1" applyAlignment="1">
      <alignment horizontal="center" vertical="center" wrapText="1"/>
    </xf>
    <xf numFmtId="0" fontId="53" fillId="5" borderId="2" xfId="0" applyFont="1" applyFill="1" applyBorder="1" applyAlignment="1">
      <alignment horizontal="center" vertical="center"/>
    </xf>
    <xf numFmtId="0" fontId="53" fillId="5" borderId="3" xfId="0" applyFont="1" applyFill="1" applyBorder="1" applyAlignment="1">
      <alignment horizontal="center" vertical="center"/>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0" fillId="0" borderId="6" xfId="0" applyBorder="1" applyAlignment="1">
      <alignment horizontal="center" vertical="center" wrapText="1"/>
    </xf>
    <xf numFmtId="0" fontId="47" fillId="0" borderId="14" xfId="1" applyFont="1" applyFill="1" applyBorder="1" applyAlignment="1">
      <alignment horizontal="center" vertical="center" wrapText="1"/>
    </xf>
    <xf numFmtId="0" fontId="47" fillId="0" borderId="15" xfId="1" applyFont="1" applyFill="1" applyBorder="1" applyAlignment="1">
      <alignment horizontal="center" vertical="center" wrapText="1"/>
    </xf>
    <xf numFmtId="0" fontId="47" fillId="0" borderId="13" xfId="1" applyFont="1" applyFill="1" applyBorder="1" applyAlignment="1">
      <alignment horizontal="center" vertical="center" wrapText="1"/>
    </xf>
    <xf numFmtId="0" fontId="0" fillId="0" borderId="14" xfId="0" quotePrefix="1" applyBorder="1" applyAlignment="1">
      <alignment horizontal="center" vertical="center" wrapText="1"/>
    </xf>
    <xf numFmtId="0" fontId="0" fillId="0" borderId="15" xfId="0" quotePrefix="1" applyBorder="1" applyAlignment="1">
      <alignment horizontal="center" vertical="center" wrapText="1"/>
    </xf>
    <xf numFmtId="0" fontId="0" fillId="0" borderId="13" xfId="0" quotePrefix="1" applyBorder="1" applyAlignment="1">
      <alignment horizontal="center" vertical="center" wrapText="1"/>
    </xf>
    <xf numFmtId="17" fontId="0" fillId="0" borderId="14" xfId="0" quotePrefix="1" applyNumberFormat="1" applyBorder="1" applyAlignment="1">
      <alignment horizontal="center" vertical="center" wrapText="1"/>
    </xf>
    <xf numFmtId="17" fontId="0" fillId="0" borderId="15" xfId="0" quotePrefix="1" applyNumberFormat="1" applyBorder="1" applyAlignment="1">
      <alignment horizontal="center" vertical="center" wrapText="1"/>
    </xf>
    <xf numFmtId="17" fontId="0" fillId="0" borderId="13" xfId="0" quotePrefix="1" applyNumberFormat="1"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14"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15" xfId="0" applyFont="1" applyBorder="1" applyAlignment="1">
      <alignment horizontal="center" vertical="center" wrapText="1"/>
    </xf>
    <xf numFmtId="0" fontId="6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47" fillId="0" borderId="10" xfId="1" applyFont="1" applyFill="1" applyBorder="1" applyAlignment="1">
      <alignment horizontal="center" vertical="center" wrapText="1"/>
    </xf>
    <xf numFmtId="168" fontId="0" fillId="0" borderId="14" xfId="2" applyNumberFormat="1" applyFont="1" applyBorder="1" applyAlignment="1">
      <alignment horizontal="center" vertical="center"/>
    </xf>
    <xf numFmtId="168" fontId="14" fillId="0" borderId="13" xfId="2" applyNumberFormat="1" applyFont="1" applyBorder="1" applyAlignment="1">
      <alignment vertical="center"/>
    </xf>
    <xf numFmtId="168" fontId="14" fillId="0" borderId="13" xfId="2" applyNumberFormat="1" applyFont="1" applyBorder="1" applyAlignment="1">
      <alignment horizontal="center" vertical="center"/>
    </xf>
    <xf numFmtId="0" fontId="2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168" fontId="14" fillId="0" borderId="17" xfId="2" applyNumberFormat="1" applyFont="1" applyBorder="1" applyAlignment="1">
      <alignment vertical="center"/>
    </xf>
    <xf numFmtId="0" fontId="15" fillId="0" borderId="18" xfId="0" applyFont="1" applyBorder="1" applyAlignment="1">
      <alignment horizontal="center" vertical="center" wrapText="1"/>
    </xf>
  </cellXfs>
  <cellStyles count="16">
    <cellStyle name="Hipervínculo" xfId="1" builtinId="8"/>
    <cellStyle name="Hipervínculo 2" xfId="10" xr:uid="{00000000-0005-0000-0000-000001000000}"/>
    <cellStyle name="Hipervínculo 3" xfId="8" xr:uid="{00000000-0005-0000-0000-000002000000}"/>
    <cellStyle name="Millares" xfId="2" builtinId="3"/>
    <cellStyle name="Millares [0]" xfId="3" builtinId="6"/>
    <cellStyle name="Millares 2" xfId="5" xr:uid="{00000000-0005-0000-0000-000005000000}"/>
    <cellStyle name="Millares 2 2" xfId="14" xr:uid="{00000000-0005-0000-0000-000006000000}"/>
    <cellStyle name="Millares 3" xfId="11" xr:uid="{00000000-0005-0000-0000-000007000000}"/>
    <cellStyle name="Normal" xfId="0" builtinId="0"/>
    <cellStyle name="Normal 2" xfId="4" xr:uid="{00000000-0005-0000-0000-000009000000}"/>
    <cellStyle name="Normal 2 2" xfId="13" xr:uid="{00000000-0005-0000-0000-00000A000000}"/>
    <cellStyle name="Normal 3" xfId="6" xr:uid="{00000000-0005-0000-0000-00000B000000}"/>
    <cellStyle name="Normal 3 2" xfId="9" xr:uid="{00000000-0005-0000-0000-00000C000000}"/>
    <cellStyle name="Porcentaje" xfId="15" builtinId="5"/>
    <cellStyle name="Porcentaje 2" xfId="12" xr:uid="{00000000-0005-0000-0000-00000D000000}"/>
    <cellStyle name="Porcentaje 3" xfId="7"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Calificación MECIP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622622848298502E-2"/>
          <c:y val="0.15570997372920908"/>
          <c:w val="0.86184251968503933"/>
          <c:h val="0.61498432487605714"/>
        </c:manualLayout>
      </c:layout>
      <c:scatterChart>
        <c:scatterStyle val="smoothMarker"/>
        <c:varyColors val="0"/>
        <c:ser>
          <c:idx val="0"/>
          <c:order val="0"/>
          <c:spPr>
            <a:ln w="19050" cap="rnd">
              <a:solidFill>
                <a:schemeClr val="accent5">
                  <a:lumMod val="75000"/>
                </a:schemeClr>
              </a:solidFill>
              <a:round/>
            </a:ln>
            <a:effectLst/>
          </c:spPr>
          <c:marker>
            <c:symbol val="circle"/>
            <c:size val="5"/>
            <c:spPr>
              <a:solidFill>
                <a:schemeClr val="accent1"/>
              </a:solidFill>
              <a:ln w="9525">
                <a:solidFill>
                  <a:schemeClr val="tx1"/>
                </a:solidFill>
              </a:ln>
              <a:effectLst/>
            </c:spPr>
          </c:marker>
          <c:dPt>
            <c:idx val="1"/>
            <c:marker>
              <c:symbol val="circle"/>
              <c:size val="5"/>
              <c:spPr>
                <a:solidFill>
                  <a:schemeClr val="accent1"/>
                </a:solidFill>
                <a:ln w="9525">
                  <a:solidFill>
                    <a:schemeClr val="tx1"/>
                  </a:solidFill>
                </a:ln>
                <a:effectLst/>
              </c:spPr>
            </c:marker>
            <c:bubble3D val="0"/>
            <c:extLst>
              <c:ext xmlns:c16="http://schemas.microsoft.com/office/drawing/2014/chart" uri="{C3380CC4-5D6E-409C-BE32-E72D297353CC}">
                <c16:uniqueId val="{00000007-3C22-48D7-82AF-F60E96425D1B}"/>
              </c:ext>
            </c:extLst>
          </c:dPt>
          <c:dPt>
            <c:idx val="2"/>
            <c:marker>
              <c:symbol val="circle"/>
              <c:size val="5"/>
              <c:spPr>
                <a:solidFill>
                  <a:schemeClr val="accent1"/>
                </a:solidFill>
                <a:ln w="9525">
                  <a:solidFill>
                    <a:schemeClr val="tx1"/>
                  </a:solidFill>
                </a:ln>
                <a:effectLst/>
              </c:spPr>
            </c:marker>
            <c:bubble3D val="0"/>
            <c:extLst>
              <c:ext xmlns:c16="http://schemas.microsoft.com/office/drawing/2014/chart" uri="{C3380CC4-5D6E-409C-BE32-E72D297353CC}">
                <c16:uniqueId val="{00000008-3C22-48D7-82AF-F60E96425D1B}"/>
              </c:ext>
            </c:extLst>
          </c:dPt>
          <c:dPt>
            <c:idx val="4"/>
            <c:marker>
              <c:symbol val="circle"/>
              <c:size val="5"/>
              <c:spPr>
                <a:solidFill>
                  <a:schemeClr val="accent1"/>
                </a:solidFill>
                <a:ln w="9525">
                  <a:solidFill>
                    <a:schemeClr val="tx1"/>
                  </a:solidFill>
                </a:ln>
                <a:effectLst/>
              </c:spPr>
            </c:marker>
            <c:bubble3D val="0"/>
            <c:spPr>
              <a:ln w="19050" cap="rnd">
                <a:solidFill>
                  <a:srgbClr val="FF0000"/>
                </a:solidFill>
                <a:round/>
              </a:ln>
              <a:effectLst/>
            </c:spPr>
            <c:extLst>
              <c:ext xmlns:c16="http://schemas.microsoft.com/office/drawing/2014/chart" uri="{C3380CC4-5D6E-409C-BE32-E72D297353CC}">
                <c16:uniqueId val="{00000003-4513-4DD0-85EB-1F904F21283E}"/>
              </c:ext>
            </c:extLst>
          </c:dPt>
          <c:xVal>
            <c:numRef>
              <c:f>Hoja1!$B$369:$B$373</c:f>
              <c:numCache>
                <c:formatCode>General</c:formatCode>
                <c:ptCount val="5"/>
                <c:pt idx="0">
                  <c:v>2019</c:v>
                </c:pt>
                <c:pt idx="1">
                  <c:v>2020</c:v>
                </c:pt>
                <c:pt idx="2">
                  <c:v>2021</c:v>
                </c:pt>
                <c:pt idx="3">
                  <c:v>2022</c:v>
                </c:pt>
                <c:pt idx="4">
                  <c:v>2023</c:v>
                </c:pt>
              </c:numCache>
            </c:numRef>
          </c:xVal>
          <c:yVal>
            <c:numRef>
              <c:f>Hoja1!$F$369:$F$373</c:f>
              <c:numCache>
                <c:formatCode>General</c:formatCode>
                <c:ptCount val="5"/>
                <c:pt idx="0">
                  <c:v>1.96</c:v>
                </c:pt>
                <c:pt idx="1">
                  <c:v>2.34</c:v>
                </c:pt>
                <c:pt idx="2">
                  <c:v>2.5099999999999998</c:v>
                </c:pt>
                <c:pt idx="3">
                  <c:v>2.02</c:v>
                </c:pt>
                <c:pt idx="4">
                  <c:v>2.14</c:v>
                </c:pt>
              </c:numCache>
            </c:numRef>
          </c:yVal>
          <c:smooth val="1"/>
          <c:extLst>
            <c:ext xmlns:c16="http://schemas.microsoft.com/office/drawing/2014/chart" uri="{C3380CC4-5D6E-409C-BE32-E72D297353CC}">
              <c16:uniqueId val="{00000000-3C22-48D7-82AF-F60E96425D1B}"/>
            </c:ext>
          </c:extLst>
        </c:ser>
        <c:dLbls>
          <c:showLegendKey val="0"/>
          <c:showVal val="0"/>
          <c:showCatName val="0"/>
          <c:showSerName val="0"/>
          <c:showPercent val="0"/>
          <c:showBubbleSize val="0"/>
        </c:dLbls>
        <c:axId val="210451072"/>
        <c:axId val="210465152"/>
      </c:scatterChart>
      <c:valAx>
        <c:axId val="210451072"/>
        <c:scaling>
          <c:orientation val="minMax"/>
          <c:max val="2023"/>
          <c:min val="201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0465152"/>
        <c:crosses val="autoZero"/>
        <c:crossBetween val="midCat"/>
        <c:majorUnit val="1"/>
        <c:minorUnit val="1"/>
      </c:valAx>
      <c:valAx>
        <c:axId val="210465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0451072"/>
        <c:crossesAt val="2018"/>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Financiera- 01 Programa</a:t>
            </a:r>
            <a:r>
              <a:rPr lang="en-US" baseline="0"/>
              <a:t> Central</a:t>
            </a:r>
            <a:r>
              <a:rPr lang="en-US"/>
              <a:t> </a:t>
            </a:r>
          </a:p>
        </c:rich>
      </c:tx>
      <c:overlay val="0"/>
    </c:title>
    <c:autoTitleDeleted val="0"/>
    <c:plotArea>
      <c:layout/>
      <c:barChart>
        <c:barDir val="col"/>
        <c:grouping val="clustered"/>
        <c:varyColors val="0"/>
        <c:ser>
          <c:idx val="0"/>
          <c:order val="0"/>
          <c:tx>
            <c:strRef>
              <c:f>'[1]RCC 4to. Trimestre 2024'!$E$13:$G$13</c:f>
              <c:strCache>
                <c:ptCount val="1"/>
                <c:pt idx="0">
                  <c:v>*Presupuestado vigente al 30/09/2024  Obligado 4to. trimestre                      01/10/2024 al 31/12/2024 Saldos al 31/12/2024</c:v>
                </c:pt>
              </c:strCache>
            </c:strRef>
          </c:tx>
          <c:invertIfNegative val="0"/>
          <c:dPt>
            <c:idx val="0"/>
            <c:invertIfNegative val="0"/>
            <c:bubble3D val="0"/>
            <c:spPr>
              <a:solidFill>
                <a:schemeClr val="accent2">
                  <a:lumMod val="75000"/>
                </a:schemeClr>
              </a:solidFill>
            </c:spPr>
            <c:extLst>
              <c:ext xmlns:c16="http://schemas.microsoft.com/office/drawing/2014/chart" uri="{C3380CC4-5D6E-409C-BE32-E72D297353CC}">
                <c16:uniqueId val="{00000001-9E17-4D9F-9369-4B6AE385913B}"/>
              </c:ext>
            </c:extLst>
          </c:dPt>
          <c:dPt>
            <c:idx val="1"/>
            <c:invertIfNegative val="0"/>
            <c:bubble3D val="0"/>
            <c:spPr>
              <a:solidFill>
                <a:schemeClr val="bg1">
                  <a:lumMod val="50000"/>
                </a:schemeClr>
              </a:solidFill>
            </c:spPr>
            <c:extLst>
              <c:ext xmlns:c16="http://schemas.microsoft.com/office/drawing/2014/chart" uri="{C3380CC4-5D6E-409C-BE32-E72D297353CC}">
                <c16:uniqueId val="{00000003-9E17-4D9F-9369-4B6AE385913B}"/>
              </c:ext>
            </c:extLst>
          </c:dPt>
          <c:dPt>
            <c:idx val="2"/>
            <c:invertIfNegative val="0"/>
            <c:bubble3D val="0"/>
            <c:spPr>
              <a:solidFill>
                <a:schemeClr val="accent6">
                  <a:lumMod val="60000"/>
                  <a:lumOff val="40000"/>
                </a:schemeClr>
              </a:solidFill>
            </c:spPr>
            <c:extLst>
              <c:ext xmlns:c16="http://schemas.microsoft.com/office/drawing/2014/chart" uri="{C3380CC4-5D6E-409C-BE32-E72D297353CC}">
                <c16:uniqueId val="{00000005-9E17-4D9F-9369-4B6AE385913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'[1]RCC 4to. Trimestre 2024'!$E$13:$G$13</c:f>
              <c:strCache>
                <c:ptCount val="3"/>
                <c:pt idx="0">
                  <c:v>*Presupuestado vigente al 30/09/2024 </c:v>
                </c:pt>
                <c:pt idx="1">
                  <c:v>Obligado 4to. trimestre                      01/10/2024 al 31/12/2024</c:v>
                </c:pt>
                <c:pt idx="2">
                  <c:v>Saldos al 31/12/2024</c:v>
                </c:pt>
              </c:strCache>
            </c:strRef>
          </c:cat>
          <c:val>
            <c:numRef>
              <c:f>'[1]RCC 4to. Trimestre 2024'!$E$79:$G$79</c:f>
              <c:numCache>
                <c:formatCode>General</c:formatCode>
                <c:ptCount val="3"/>
                <c:pt idx="0">
                  <c:v>32619952261</c:v>
                </c:pt>
                <c:pt idx="1">
                  <c:v>27825525433</c:v>
                </c:pt>
                <c:pt idx="2">
                  <c:v>4794426828</c:v>
                </c:pt>
              </c:numCache>
            </c:numRef>
          </c:val>
          <c:extLst>
            <c:ext xmlns:c16="http://schemas.microsoft.com/office/drawing/2014/chart" uri="{C3380CC4-5D6E-409C-BE32-E72D297353CC}">
              <c16:uniqueId val="{00000006-9E17-4D9F-9369-4B6AE385913B}"/>
            </c:ext>
          </c:extLst>
        </c:ser>
        <c:dLbls>
          <c:showLegendKey val="0"/>
          <c:showVal val="0"/>
          <c:showCatName val="0"/>
          <c:showSerName val="0"/>
          <c:showPercent val="0"/>
          <c:showBubbleSize val="0"/>
        </c:dLbls>
        <c:gapWidth val="100"/>
        <c:axId val="186052992"/>
        <c:axId val="186054528"/>
      </c:barChart>
      <c:catAx>
        <c:axId val="186052992"/>
        <c:scaling>
          <c:orientation val="minMax"/>
        </c:scaling>
        <c:delete val="0"/>
        <c:axPos val="b"/>
        <c:numFmt formatCode="General" sourceLinked="0"/>
        <c:majorTickMark val="out"/>
        <c:minorTickMark val="none"/>
        <c:tickLblPos val="nextTo"/>
        <c:crossAx val="186054528"/>
        <c:crosses val="autoZero"/>
        <c:auto val="1"/>
        <c:lblAlgn val="ctr"/>
        <c:lblOffset val="100"/>
        <c:noMultiLvlLbl val="0"/>
      </c:catAx>
      <c:valAx>
        <c:axId val="186054528"/>
        <c:scaling>
          <c:orientation val="minMax"/>
        </c:scaling>
        <c:delete val="0"/>
        <c:axPos val="l"/>
        <c:majorGridlines/>
        <c:numFmt formatCode="General" sourceLinked="1"/>
        <c:majorTickMark val="out"/>
        <c:minorTickMark val="none"/>
        <c:tickLblPos val="nextTo"/>
        <c:crossAx val="186052992"/>
        <c:crosses val="autoZero"/>
        <c:crossBetween val="between"/>
      </c:valAx>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gif"/><Relationship Id="rId1" Type="http://schemas.openxmlformats.org/officeDocument/2006/relationships/chart" Target="../charts/chart1.xml"/><Relationship Id="rId5" Type="http://schemas.openxmlformats.org/officeDocument/2006/relationships/chart" Target="../charts/chart2.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1237161</xdr:colOff>
      <xdr:row>373</xdr:row>
      <xdr:rowOff>63103</xdr:rowOff>
    </xdr:from>
    <xdr:to>
      <xdr:col>5</xdr:col>
      <xdr:colOff>931623</xdr:colOff>
      <xdr:row>373</xdr:row>
      <xdr:rowOff>2025739</xdr:rowOff>
    </xdr:to>
    <xdr:graphicFrame macro="">
      <xdr:nvGraphicFramePr>
        <xdr:cNvPr id="12" name="Gráfico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193</xdr:row>
      <xdr:rowOff>0</xdr:rowOff>
    </xdr:from>
    <xdr:to>
      <xdr:col>3</xdr:col>
      <xdr:colOff>95250</xdr:colOff>
      <xdr:row>193</xdr:row>
      <xdr:rowOff>9525</xdr:rowOff>
    </xdr:to>
    <xdr:pic>
      <xdr:nvPicPr>
        <xdr:cNvPr id="7" name="j_id169:j_id18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3350" y="4857750"/>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1320801</xdr:colOff>
      <xdr:row>0</xdr:row>
      <xdr:rowOff>0</xdr:rowOff>
    </xdr:from>
    <xdr:to>
      <xdr:col>3</xdr:col>
      <xdr:colOff>120739</xdr:colOff>
      <xdr:row>4</xdr:row>
      <xdr:rowOff>143579</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14601" y="0"/>
          <a:ext cx="3841838" cy="1007179"/>
        </a:xfrm>
        <a:prstGeom prst="rect">
          <a:avLst/>
        </a:prstGeom>
      </xdr:spPr>
    </xdr:pic>
    <xdr:clientData/>
  </xdr:twoCellAnchor>
  <xdr:twoCellAnchor editAs="oneCell">
    <xdr:from>
      <xdr:col>3</xdr:col>
      <xdr:colOff>1073238</xdr:colOff>
      <xdr:row>0</xdr:row>
      <xdr:rowOff>124475</xdr:rowOff>
    </xdr:from>
    <xdr:to>
      <xdr:col>5</xdr:col>
      <xdr:colOff>1350847</xdr:colOff>
      <xdr:row>3</xdr:row>
      <xdr:rowOff>281725</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98027" y="124475"/>
          <a:ext cx="3510743" cy="720701"/>
        </a:xfrm>
        <a:prstGeom prst="rect">
          <a:avLst/>
        </a:prstGeom>
      </xdr:spPr>
    </xdr:pic>
    <xdr:clientData/>
  </xdr:twoCellAnchor>
  <xdr:oneCellAnchor>
    <xdr:from>
      <xdr:col>2</xdr:col>
      <xdr:colOff>0</xdr:colOff>
      <xdr:row>78</xdr:row>
      <xdr:rowOff>0</xdr:rowOff>
    </xdr:from>
    <xdr:ext cx="95250" cy="9525"/>
    <xdr:pic>
      <xdr:nvPicPr>
        <xdr:cNvPr id="8" name="j_id169:j_id18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257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78</xdr:row>
      <xdr:rowOff>0</xdr:rowOff>
    </xdr:from>
    <xdr:ext cx="95250" cy="9525"/>
    <xdr:pic>
      <xdr:nvPicPr>
        <xdr:cNvPr id="11" name="j_id169:j_id181">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6831" y="28253028"/>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131</xdr:row>
      <xdr:rowOff>0</xdr:rowOff>
    </xdr:from>
    <xdr:ext cx="95250" cy="9525"/>
    <xdr:pic>
      <xdr:nvPicPr>
        <xdr:cNvPr id="13" name="j_id169:j_id18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6831" y="28253028"/>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131</xdr:row>
      <xdr:rowOff>0</xdr:rowOff>
    </xdr:from>
    <xdr:ext cx="95250" cy="9525"/>
    <xdr:pic>
      <xdr:nvPicPr>
        <xdr:cNvPr id="14" name="j_id169:j_id18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4049" y="28253028"/>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78</xdr:row>
      <xdr:rowOff>0</xdr:rowOff>
    </xdr:from>
    <xdr:ext cx="95250" cy="9525"/>
    <xdr:pic>
      <xdr:nvPicPr>
        <xdr:cNvPr id="15" name="j_id169:j_id181">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4049" y="28065211"/>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78</xdr:row>
      <xdr:rowOff>0</xdr:rowOff>
    </xdr:from>
    <xdr:ext cx="95250" cy="9525"/>
    <xdr:pic>
      <xdr:nvPicPr>
        <xdr:cNvPr id="16" name="j_id169:j_id181">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143827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193</xdr:row>
      <xdr:rowOff>0</xdr:rowOff>
    </xdr:from>
    <xdr:ext cx="95250" cy="9525"/>
    <xdr:pic>
      <xdr:nvPicPr>
        <xdr:cNvPr id="17" name="j_id169:j_id181">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6831" y="2844084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193</xdr:row>
      <xdr:rowOff>0</xdr:rowOff>
    </xdr:from>
    <xdr:ext cx="95250" cy="9525"/>
    <xdr:pic>
      <xdr:nvPicPr>
        <xdr:cNvPr id="18" name="j_id169:j_id181">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4049" y="2844084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0</xdr:colOff>
      <xdr:row>78</xdr:row>
      <xdr:rowOff>0</xdr:rowOff>
    </xdr:from>
    <xdr:to>
      <xdr:col>2</xdr:col>
      <xdr:colOff>95250</xdr:colOff>
      <xdr:row>78</xdr:row>
      <xdr:rowOff>9525</xdr:rowOff>
    </xdr:to>
    <xdr:pic>
      <xdr:nvPicPr>
        <xdr:cNvPr id="20" name="j_id169:j_id181">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143827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78</xdr:row>
      <xdr:rowOff>0</xdr:rowOff>
    </xdr:from>
    <xdr:ext cx="95250" cy="9525"/>
    <xdr:pic>
      <xdr:nvPicPr>
        <xdr:cNvPr id="21" name="j_id169:j_id181">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143827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1503897</xdr:colOff>
      <xdr:row>132</xdr:row>
      <xdr:rowOff>0</xdr:rowOff>
    </xdr:from>
    <xdr:ext cx="530658" cy="527187"/>
    <xdr:sp macro="" textlink="">
      <xdr:nvSpPr>
        <xdr:cNvPr id="22" name="5 Rectángulo">
          <a:extLst>
            <a:ext uri="{FF2B5EF4-FFF2-40B4-BE49-F238E27FC236}">
              <a16:creationId xmlns:a16="http://schemas.microsoft.com/office/drawing/2014/main" id="{00000000-0008-0000-0000-000016000000}"/>
            </a:ext>
          </a:extLst>
        </xdr:cNvPr>
        <xdr:cNvSpPr/>
      </xdr:nvSpPr>
      <xdr:spPr>
        <a:xfrm rot="4534610">
          <a:off x="6515782" y="11771165"/>
          <a:ext cx="527187" cy="530658"/>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5</xdr:col>
      <xdr:colOff>1503897</xdr:colOff>
      <xdr:row>133</xdr:row>
      <xdr:rowOff>0</xdr:rowOff>
    </xdr:from>
    <xdr:ext cx="530658" cy="527187"/>
    <xdr:sp macro="" textlink="">
      <xdr:nvSpPr>
        <xdr:cNvPr id="23" name="5 Rectángulo">
          <a:extLst>
            <a:ext uri="{FF2B5EF4-FFF2-40B4-BE49-F238E27FC236}">
              <a16:creationId xmlns:a16="http://schemas.microsoft.com/office/drawing/2014/main" id="{00000000-0008-0000-0000-000017000000}"/>
            </a:ext>
          </a:extLst>
        </xdr:cNvPr>
        <xdr:cNvSpPr/>
      </xdr:nvSpPr>
      <xdr:spPr>
        <a:xfrm rot="4534610">
          <a:off x="6515782" y="12171215"/>
          <a:ext cx="527187" cy="530658"/>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twoCellAnchor>
    <xdr:from>
      <xdr:col>1</xdr:col>
      <xdr:colOff>2325585</xdr:colOff>
      <xdr:row>270</xdr:row>
      <xdr:rowOff>259773</xdr:rowOff>
    </xdr:from>
    <xdr:to>
      <xdr:col>5</xdr:col>
      <xdr:colOff>465117</xdr:colOff>
      <xdr:row>270</xdr:row>
      <xdr:rowOff>3986645</xdr:rowOff>
    </xdr:to>
    <xdr:graphicFrame macro="">
      <xdr:nvGraphicFramePr>
        <xdr:cNvPr id="24" name="1 Gráfico">
          <a:extLst>
            <a:ext uri="{FF2B5EF4-FFF2-40B4-BE49-F238E27FC236}">
              <a16:creationId xmlns:a16="http://schemas.microsoft.com/office/drawing/2014/main" id="{760F0978-104C-4FCD-BF1E-526E77EFA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to.%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C 4to. Trimestre 2024"/>
    </sheetNames>
    <sheetDataSet>
      <sheetData sheetId="0">
        <row r="13">
          <cell r="E13" t="str">
            <v xml:space="preserve">*Presupuestado vigente al 30/09/2024 </v>
          </cell>
          <cell r="F13" t="str">
            <v>Obligado 4to. trimestre                      01/10/2024 al 31/12/2024</v>
          </cell>
          <cell r="G13" t="str">
            <v>Saldos al 31/12/2024</v>
          </cell>
        </row>
        <row r="79">
          <cell r="E79">
            <v>32619952261</v>
          </cell>
          <cell r="F79">
            <v>27825525433</v>
          </cell>
          <cell r="G79">
            <v>4794426828</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sen.gov.py/index.php/s/DyeME2LwLwLksw9" TargetMode="External"/><Relationship Id="rId13" Type="http://schemas.openxmlformats.org/officeDocument/2006/relationships/hyperlink" Target="https://www.facebook.com/share/p/15PU3emkwy/" TargetMode="External"/><Relationship Id="rId18" Type="http://schemas.openxmlformats.org/officeDocument/2006/relationships/hyperlink" Target="https://www.instagram.com/p/DBej4D2hKup/?utm_source=ig_web_copy_link&amp;igsh=MzRlODBiNWFlZA==" TargetMode="External"/><Relationship Id="rId26" Type="http://schemas.openxmlformats.org/officeDocument/2006/relationships/printerSettings" Target="../printerSettings/printerSettings1.bin"/><Relationship Id="rId3" Type="http://schemas.openxmlformats.org/officeDocument/2006/relationships/hyperlink" Target="https://twitter.com/senparaguay" TargetMode="External"/><Relationship Id="rId21" Type="http://schemas.openxmlformats.org/officeDocument/2006/relationships/hyperlink" Target="https://drive.sen.gov.py/index.php/s/izWnqreByf6kzkY" TargetMode="External"/><Relationship Id="rId7" Type="http://schemas.openxmlformats.org/officeDocument/2006/relationships/hyperlink" Target="https://transparencia.senac.gov.py/portal/historial-cumplimiento" TargetMode="External"/><Relationship Id="rId12" Type="http://schemas.openxmlformats.org/officeDocument/2006/relationships/hyperlink" Target="https://www.sen.gov.py/index.php/transparencia/5189/detalles/view_express_entity/5" TargetMode="External"/><Relationship Id="rId17" Type="http://schemas.openxmlformats.org/officeDocument/2006/relationships/hyperlink" Target="https://www.instagram.com/p/DBeHvijuHOo/?utm_source=ig_web_copy_link&amp;igsh=MzRlODBiNWFlZA==" TargetMode="External"/><Relationship Id="rId25" Type="http://schemas.openxmlformats.org/officeDocument/2006/relationships/hyperlink" Target="https://drive.sen.gov.py/index.php/s/ocJ59MywpdpqDoq" TargetMode="External"/><Relationship Id="rId2" Type="http://schemas.openxmlformats.org/officeDocument/2006/relationships/hyperlink" Target="https://es-la.facebook.com/SecretariadeEmergenciaNacionalParaguay/" TargetMode="External"/><Relationship Id="rId16" Type="http://schemas.openxmlformats.org/officeDocument/2006/relationships/hyperlink" Target="https://www.instagram.com/p/DAn0FQyu9Q-/?utm_source=ig_web_copy_link&amp;igsh=MzRlODBiNWFlZA==" TargetMode="External"/><Relationship Id="rId20" Type="http://schemas.openxmlformats.org/officeDocument/2006/relationships/hyperlink" Target="https://drive.sen.gov.py/index.php/s/6BJ73Stekwjg9zq" TargetMode="External"/><Relationship Id="rId1" Type="http://schemas.openxmlformats.org/officeDocument/2006/relationships/hyperlink" Target="https://informacionpublica.paraguay.gov.py/" TargetMode="External"/><Relationship Id="rId6" Type="http://schemas.openxmlformats.org/officeDocument/2006/relationships/hyperlink" Target="https://www.sen.gov.py/index.php/transparencia/informacion-publica" TargetMode="External"/><Relationship Id="rId11" Type="http://schemas.openxmlformats.org/officeDocument/2006/relationships/hyperlink" Target="https://www.contrataciones.gov.py/" TargetMode="External"/><Relationship Id="rId24" Type="http://schemas.openxmlformats.org/officeDocument/2006/relationships/hyperlink" Target="https://drive.sen.gov.py/index.php/s/69PYbjYZp8fxQW7" TargetMode="External"/><Relationship Id="rId5" Type="http://schemas.openxmlformats.org/officeDocument/2006/relationships/hyperlink" Target="https://www.sen.gov.py/index.php/transparencia/denuncias" TargetMode="External"/><Relationship Id="rId15" Type="http://schemas.openxmlformats.org/officeDocument/2006/relationships/hyperlink" Target="https://www.facebook.com/share/p/1AuxGo7Tio/" TargetMode="External"/><Relationship Id="rId23" Type="http://schemas.openxmlformats.org/officeDocument/2006/relationships/hyperlink" Target="https://drive.sen.gov.py/index.php/s/nw3QftWB62awZFf" TargetMode="External"/><Relationship Id="rId10" Type="http://schemas.openxmlformats.org/officeDocument/2006/relationships/hyperlink" Target="https://www.sfp.gov.py/vchgo/index.php/noticias-2-4/monitoreo-de-la-ley-518914" TargetMode="External"/><Relationship Id="rId19" Type="http://schemas.openxmlformats.org/officeDocument/2006/relationships/hyperlink" Target="https://x.com/senparaguay/status/1841459758399652073" TargetMode="External"/><Relationship Id="rId4" Type="http://schemas.openxmlformats.org/officeDocument/2006/relationships/hyperlink" Target="https://twitter.com/senparaguay" TargetMode="External"/><Relationship Id="rId9" Type="http://schemas.openxmlformats.org/officeDocument/2006/relationships/hyperlink" Target="https://drive.sen.gov.py/index.php/s/DyeME2LwLwLksw9" TargetMode="External"/><Relationship Id="rId14" Type="http://schemas.openxmlformats.org/officeDocument/2006/relationships/hyperlink" Target="https://www.facebook.com/share/p/1FFECKpboP/" TargetMode="External"/><Relationship Id="rId22" Type="http://schemas.openxmlformats.org/officeDocument/2006/relationships/hyperlink" Target="https://drive.sen.gov.py/index.php/s/n7jnAq52RJYAPwo" TargetMode="External"/><Relationship Id="rId2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6"/>
  <sheetViews>
    <sheetView tabSelected="1" topLeftCell="A161" zoomScale="73" zoomScaleNormal="73" workbookViewId="0">
      <selection activeCell="B146" sqref="B146:B152"/>
    </sheetView>
  </sheetViews>
  <sheetFormatPr baseColWidth="10" defaultColWidth="9.140625" defaultRowHeight="15"/>
  <cols>
    <col min="1" max="1" width="16" customWidth="1"/>
    <col min="2" max="2" width="41.42578125" customWidth="1"/>
    <col min="3" max="3" width="34" customWidth="1"/>
    <col min="4" max="4" width="22.140625" customWidth="1"/>
    <col min="5" max="5" width="26.42578125" style="191" customWidth="1"/>
    <col min="6" max="6" width="29.7109375" customWidth="1"/>
    <col min="7" max="7" width="32.5703125" customWidth="1"/>
    <col min="8" max="8" width="25" customWidth="1"/>
  </cols>
  <sheetData>
    <row r="1" spans="1:8">
      <c r="A1" t="s">
        <v>145</v>
      </c>
    </row>
    <row r="4" spans="1:8" ht="23.25">
      <c r="A4" s="325"/>
      <c r="B4" s="325"/>
      <c r="C4" s="325"/>
      <c r="D4" s="325"/>
      <c r="E4" s="325"/>
      <c r="F4" s="325"/>
      <c r="G4" s="325"/>
      <c r="H4" s="9"/>
    </row>
    <row r="5" spans="1:8" ht="19.5" customHeight="1">
      <c r="A5" s="326"/>
      <c r="B5" s="326"/>
      <c r="C5" s="326"/>
      <c r="D5" s="326"/>
      <c r="E5" s="326"/>
      <c r="F5" s="326"/>
      <c r="G5" s="326"/>
      <c r="H5" s="10"/>
    </row>
    <row r="6" spans="1:8" ht="18.75">
      <c r="A6" s="327" t="s">
        <v>0</v>
      </c>
      <c r="B6" s="328"/>
      <c r="C6" s="328"/>
      <c r="D6" s="328"/>
      <c r="E6" s="328"/>
      <c r="F6" s="328"/>
      <c r="G6" s="329"/>
      <c r="H6" s="2"/>
    </row>
    <row r="7" spans="1:8" ht="18.75">
      <c r="A7" s="13" t="s">
        <v>1</v>
      </c>
      <c r="B7" s="14" t="s">
        <v>68</v>
      </c>
      <c r="C7" s="15"/>
      <c r="D7" s="15"/>
      <c r="E7" s="192"/>
      <c r="F7" s="15"/>
      <c r="G7" s="16"/>
      <c r="H7" s="2"/>
    </row>
    <row r="8" spans="1:8" ht="18.75">
      <c r="A8" s="17" t="s">
        <v>172</v>
      </c>
      <c r="B8" s="18"/>
      <c r="C8" s="19"/>
      <c r="D8" s="19"/>
      <c r="E8" s="193"/>
      <c r="F8" s="19"/>
      <c r="G8" s="20"/>
      <c r="H8" s="2"/>
    </row>
    <row r="9" spans="1:8" ht="18.75">
      <c r="A9" s="327" t="s">
        <v>2</v>
      </c>
      <c r="B9" s="328"/>
      <c r="C9" s="328"/>
      <c r="D9" s="328"/>
      <c r="E9" s="328"/>
      <c r="F9" s="328"/>
      <c r="G9" s="329"/>
      <c r="H9" s="2"/>
    </row>
    <row r="10" spans="1:8" ht="53.25" customHeight="1">
      <c r="A10" s="263" t="s">
        <v>142</v>
      </c>
      <c r="B10" s="264"/>
      <c r="C10" s="264"/>
      <c r="D10" s="264"/>
      <c r="E10" s="264"/>
      <c r="F10" s="264"/>
      <c r="G10" s="265"/>
      <c r="H10" s="2"/>
    </row>
    <row r="11" spans="1:8" ht="15" customHeight="1">
      <c r="A11" s="33"/>
      <c r="B11" s="2"/>
      <c r="C11" s="2"/>
      <c r="D11" s="2"/>
      <c r="E11" s="194"/>
      <c r="F11" s="2"/>
      <c r="G11" s="34"/>
      <c r="H11" s="2"/>
    </row>
    <row r="12" spans="1:8" ht="18.75">
      <c r="A12" s="330" t="s">
        <v>3</v>
      </c>
      <c r="B12" s="331"/>
      <c r="C12" s="331"/>
      <c r="D12" s="331"/>
      <c r="E12" s="331"/>
      <c r="F12" s="331"/>
      <c r="G12" s="332"/>
      <c r="H12" s="2"/>
    </row>
    <row r="13" spans="1:8" ht="72" customHeight="1">
      <c r="A13" s="340" t="s">
        <v>143</v>
      </c>
      <c r="B13" s="341"/>
      <c r="C13" s="341"/>
      <c r="D13" s="341"/>
      <c r="E13" s="341"/>
      <c r="F13" s="341"/>
      <c r="G13" s="342"/>
      <c r="H13" s="2"/>
    </row>
    <row r="14" spans="1:8" s="1" customFormat="1" ht="33" customHeight="1">
      <c r="A14" s="333" t="s">
        <v>98</v>
      </c>
      <c r="B14" s="334"/>
      <c r="C14" s="334"/>
      <c r="D14" s="334"/>
      <c r="E14" s="334"/>
      <c r="F14" s="334"/>
      <c r="G14" s="335"/>
      <c r="H14" s="3"/>
    </row>
    <row r="15" spans="1:8" s="1" customFormat="1" ht="15" customHeight="1">
      <c r="A15" s="35"/>
      <c r="B15" s="36"/>
      <c r="C15" s="36"/>
      <c r="D15" s="36"/>
      <c r="E15" s="188"/>
      <c r="F15" s="36"/>
      <c r="G15" s="36"/>
      <c r="H15" s="3"/>
    </row>
    <row r="16" spans="1:8" ht="20.25" customHeight="1">
      <c r="A16" s="105" t="s">
        <v>4</v>
      </c>
      <c r="B16" s="336" t="s">
        <v>5</v>
      </c>
      <c r="C16" s="337"/>
      <c r="D16" s="338" t="s">
        <v>6</v>
      </c>
      <c r="E16" s="339"/>
      <c r="F16" s="338" t="s">
        <v>7</v>
      </c>
      <c r="G16" s="339"/>
      <c r="H16" s="2"/>
    </row>
    <row r="17" spans="1:8" ht="15.75">
      <c r="A17" s="37">
        <v>1</v>
      </c>
      <c r="B17" s="353" t="s">
        <v>69</v>
      </c>
      <c r="C17" s="354"/>
      <c r="D17" s="355" t="s">
        <v>146</v>
      </c>
      <c r="E17" s="356"/>
      <c r="F17" s="357" t="s">
        <v>70</v>
      </c>
      <c r="G17" s="358"/>
      <c r="H17" s="2"/>
    </row>
    <row r="18" spans="1:8" ht="15.75">
      <c r="A18" s="21">
        <v>2</v>
      </c>
      <c r="B18" s="359" t="s">
        <v>71</v>
      </c>
      <c r="C18" s="360"/>
      <c r="D18" s="258" t="s">
        <v>165</v>
      </c>
      <c r="E18" s="260"/>
      <c r="F18" s="239" t="s">
        <v>166</v>
      </c>
      <c r="G18" s="241"/>
      <c r="H18" s="2"/>
    </row>
    <row r="19" spans="1:8" ht="15.75" customHeight="1">
      <c r="A19" s="21">
        <v>3</v>
      </c>
      <c r="B19" s="359" t="s">
        <v>72</v>
      </c>
      <c r="C19" s="360"/>
      <c r="D19" s="258" t="s">
        <v>144</v>
      </c>
      <c r="E19" s="260"/>
      <c r="F19" s="239" t="s">
        <v>181</v>
      </c>
      <c r="G19" s="241"/>
      <c r="H19" s="2"/>
    </row>
    <row r="20" spans="1:8" ht="15.75" customHeight="1">
      <c r="A20" s="21">
        <v>4</v>
      </c>
      <c r="B20" s="359" t="s">
        <v>73</v>
      </c>
      <c r="C20" s="360"/>
      <c r="D20" s="258" t="s">
        <v>180</v>
      </c>
      <c r="E20" s="260"/>
      <c r="F20" s="239" t="s">
        <v>182</v>
      </c>
      <c r="G20" s="241"/>
      <c r="H20" s="2"/>
    </row>
    <row r="21" spans="1:8" ht="15.75" customHeight="1">
      <c r="A21" s="21">
        <v>5</v>
      </c>
      <c r="B21" s="359" t="s">
        <v>74</v>
      </c>
      <c r="C21" s="360"/>
      <c r="D21" s="258" t="s">
        <v>97</v>
      </c>
      <c r="E21" s="260"/>
      <c r="F21" s="239" t="s">
        <v>77</v>
      </c>
      <c r="G21" s="241"/>
      <c r="H21" s="2"/>
    </row>
    <row r="22" spans="1:8" ht="15.75">
      <c r="A22" s="21">
        <v>6</v>
      </c>
      <c r="B22" s="359" t="s">
        <v>75</v>
      </c>
      <c r="C22" s="360"/>
      <c r="D22" s="258" t="s">
        <v>76</v>
      </c>
      <c r="E22" s="260"/>
      <c r="F22" s="239" t="s">
        <v>77</v>
      </c>
      <c r="G22" s="241"/>
      <c r="H22" s="2"/>
    </row>
    <row r="23" spans="1:8" ht="16.5" customHeight="1">
      <c r="A23" s="21">
        <v>7</v>
      </c>
      <c r="B23" s="359" t="s">
        <v>78</v>
      </c>
      <c r="C23" s="360"/>
      <c r="D23" s="258" t="s">
        <v>147</v>
      </c>
      <c r="E23" s="260"/>
      <c r="F23" s="239" t="s">
        <v>148</v>
      </c>
      <c r="G23" s="241"/>
      <c r="H23" s="2"/>
    </row>
    <row r="24" spans="1:8" ht="15.75" customHeight="1">
      <c r="A24" s="361" t="s">
        <v>133</v>
      </c>
      <c r="B24" s="362"/>
      <c r="C24" s="362"/>
      <c r="D24" s="363"/>
      <c r="E24" s="224">
        <v>7</v>
      </c>
      <c r="F24" s="225"/>
      <c r="G24" s="226"/>
      <c r="H24" s="2"/>
    </row>
    <row r="25" spans="1:8" s="8" customFormat="1" ht="15.75" customHeight="1">
      <c r="A25" s="364" t="s">
        <v>134</v>
      </c>
      <c r="B25" s="365"/>
      <c r="C25" s="365"/>
      <c r="D25" s="366"/>
      <c r="E25" s="224">
        <v>4</v>
      </c>
      <c r="F25" s="225"/>
      <c r="G25" s="226"/>
      <c r="H25" s="7"/>
    </row>
    <row r="26" spans="1:8" s="8" customFormat="1" ht="15.75">
      <c r="A26" s="364" t="s">
        <v>135</v>
      </c>
      <c r="B26" s="365"/>
      <c r="C26" s="365"/>
      <c r="D26" s="366"/>
      <c r="E26" s="224">
        <v>3</v>
      </c>
      <c r="F26" s="225"/>
      <c r="G26" s="226"/>
      <c r="H26" s="7"/>
    </row>
    <row r="27" spans="1:8" s="8" customFormat="1" ht="15.75" customHeight="1">
      <c r="A27" s="364" t="s">
        <v>136</v>
      </c>
      <c r="B27" s="365"/>
      <c r="C27" s="365"/>
      <c r="D27" s="366"/>
      <c r="E27" s="224">
        <v>7</v>
      </c>
      <c r="F27" s="225"/>
      <c r="G27" s="226"/>
      <c r="H27" s="7"/>
    </row>
    <row r="28" spans="1:8" s="8" customFormat="1" ht="15.75">
      <c r="A28" s="7"/>
      <c r="B28" s="7"/>
      <c r="C28" s="7"/>
      <c r="D28" s="7"/>
      <c r="E28" s="195"/>
      <c r="F28" s="7"/>
      <c r="G28" s="7"/>
      <c r="H28" s="7"/>
    </row>
    <row r="29" spans="1:8" s="8" customFormat="1" ht="15.75">
      <c r="A29" s="7"/>
      <c r="B29" s="7"/>
      <c r="C29" s="7"/>
      <c r="D29" s="7"/>
      <c r="E29" s="195"/>
      <c r="F29" s="7"/>
      <c r="G29" s="7"/>
      <c r="H29" s="7"/>
    </row>
    <row r="30" spans="1:8" ht="18.75">
      <c r="A30" s="330" t="s">
        <v>100</v>
      </c>
      <c r="B30" s="331"/>
      <c r="C30" s="331"/>
      <c r="D30" s="331"/>
      <c r="E30" s="331"/>
      <c r="F30" s="331"/>
      <c r="G30" s="332"/>
      <c r="H30" s="2"/>
    </row>
    <row r="31" spans="1:8" ht="17.25">
      <c r="A31" s="343" t="s">
        <v>101</v>
      </c>
      <c r="B31" s="344"/>
      <c r="C31" s="344"/>
      <c r="D31" s="344"/>
      <c r="E31" s="344"/>
      <c r="F31" s="344"/>
      <c r="G31" s="345"/>
      <c r="H31" s="2"/>
    </row>
    <row r="32" spans="1:8" ht="27.75" customHeight="1">
      <c r="A32" s="214" t="s">
        <v>162</v>
      </c>
      <c r="B32" s="317"/>
      <c r="C32" s="317"/>
      <c r="D32" s="317"/>
      <c r="E32" s="317"/>
      <c r="F32" s="317"/>
      <c r="G32" s="215"/>
      <c r="H32" s="2"/>
    </row>
    <row r="33" spans="1:8" ht="15.75" customHeight="1">
      <c r="A33" s="318" t="s">
        <v>102</v>
      </c>
      <c r="B33" s="319"/>
      <c r="C33" s="319"/>
      <c r="D33" s="319"/>
      <c r="E33" s="319"/>
      <c r="F33" s="319"/>
      <c r="G33" s="320"/>
      <c r="H33" s="2"/>
    </row>
    <row r="34" spans="1:8" ht="30.75" customHeight="1">
      <c r="A34" s="214" t="s">
        <v>162</v>
      </c>
      <c r="B34" s="317"/>
      <c r="C34" s="317"/>
      <c r="D34" s="317"/>
      <c r="E34" s="317"/>
      <c r="F34" s="317"/>
      <c r="G34" s="215"/>
      <c r="H34" s="2"/>
    </row>
    <row r="35" spans="1:8" ht="27.75" customHeight="1">
      <c r="A35" s="107" t="s">
        <v>8</v>
      </c>
      <c r="B35" s="321" t="s">
        <v>59</v>
      </c>
      <c r="C35" s="322"/>
      <c r="D35" s="107" t="s">
        <v>9</v>
      </c>
      <c r="E35" s="321" t="s">
        <v>10</v>
      </c>
      <c r="F35" s="322"/>
      <c r="G35" s="108" t="s">
        <v>11</v>
      </c>
      <c r="H35" s="2"/>
    </row>
    <row r="36" spans="1:8" ht="198.75" customHeight="1">
      <c r="A36" s="22" t="s">
        <v>12</v>
      </c>
      <c r="B36" s="349" t="s">
        <v>155</v>
      </c>
      <c r="C36" s="350"/>
      <c r="D36" s="100" t="s">
        <v>137</v>
      </c>
      <c r="E36" s="323" t="s">
        <v>156</v>
      </c>
      <c r="F36" s="324"/>
      <c r="G36" s="84" t="s">
        <v>141</v>
      </c>
      <c r="H36" s="2"/>
    </row>
    <row r="37" spans="1:8" ht="135" customHeight="1">
      <c r="A37" s="83" t="s">
        <v>160</v>
      </c>
      <c r="B37" s="351" t="s">
        <v>157</v>
      </c>
      <c r="C37" s="352"/>
      <c r="D37" s="128" t="s">
        <v>158</v>
      </c>
      <c r="E37" s="312" t="s">
        <v>159</v>
      </c>
      <c r="F37" s="313"/>
      <c r="G37" s="85" t="s">
        <v>138</v>
      </c>
      <c r="H37" s="2"/>
    </row>
    <row r="38" spans="1:8" ht="31.5" customHeight="1">
      <c r="A38" s="346" t="s">
        <v>139</v>
      </c>
      <c r="B38" s="347"/>
      <c r="C38" s="347"/>
      <c r="D38" s="347"/>
      <c r="E38" s="347"/>
      <c r="F38" s="347"/>
      <c r="G38" s="348"/>
      <c r="H38" s="2"/>
    </row>
    <row r="39" spans="1:8" s="8" customFormat="1" ht="9.75" customHeight="1">
      <c r="A39" s="7"/>
      <c r="B39" s="7"/>
      <c r="C39" s="7"/>
      <c r="D39" s="7"/>
      <c r="E39" s="195"/>
      <c r="F39" s="7"/>
      <c r="G39" s="7"/>
      <c r="H39" s="7"/>
    </row>
    <row r="40" spans="1:8" s="8" customFormat="1" ht="11.25" customHeight="1">
      <c r="A40" s="7"/>
      <c r="B40" s="7"/>
      <c r="C40" s="7"/>
      <c r="D40" s="7"/>
      <c r="E40" s="195"/>
      <c r="F40" s="7"/>
      <c r="G40" s="7"/>
      <c r="H40" s="7"/>
    </row>
    <row r="41" spans="1:8" ht="18.75">
      <c r="A41" s="330" t="s">
        <v>103</v>
      </c>
      <c r="B41" s="331"/>
      <c r="C41" s="331"/>
      <c r="D41" s="331"/>
      <c r="E41" s="331"/>
      <c r="F41" s="331"/>
      <c r="G41" s="332"/>
      <c r="H41" s="2"/>
    </row>
    <row r="42" spans="1:8" ht="17.25">
      <c r="A42" s="343" t="s">
        <v>104</v>
      </c>
      <c r="B42" s="344"/>
      <c r="C42" s="344"/>
      <c r="D42" s="344"/>
      <c r="E42" s="344"/>
      <c r="F42" s="344"/>
      <c r="G42" s="345"/>
      <c r="H42" s="2"/>
    </row>
    <row r="43" spans="1:8" ht="15.75" customHeight="1">
      <c r="A43" s="27" t="s">
        <v>13</v>
      </c>
      <c r="B43" s="246" t="s">
        <v>56</v>
      </c>
      <c r="C43" s="247"/>
      <c r="D43" s="248"/>
      <c r="E43" s="246" t="s">
        <v>61</v>
      </c>
      <c r="F43" s="247"/>
      <c r="G43" s="248"/>
      <c r="H43" s="2"/>
    </row>
    <row r="44" spans="1:8" ht="30" customHeight="1">
      <c r="A44" s="22" t="s">
        <v>176</v>
      </c>
      <c r="B44" s="314" t="s">
        <v>167</v>
      </c>
      <c r="C44" s="315"/>
      <c r="D44" s="316"/>
      <c r="E44" s="380" t="s">
        <v>154</v>
      </c>
      <c r="F44" s="381"/>
      <c r="G44" s="382"/>
      <c r="H44" s="2"/>
    </row>
    <row r="45" spans="1:8" ht="30" customHeight="1">
      <c r="A45" s="22" t="s">
        <v>177</v>
      </c>
      <c r="B45" s="314" t="s">
        <v>167</v>
      </c>
      <c r="C45" s="315"/>
      <c r="D45" s="316"/>
      <c r="E45" s="383"/>
      <c r="F45" s="384"/>
      <c r="G45" s="385"/>
      <c r="H45" s="2"/>
    </row>
    <row r="46" spans="1:8" ht="30" customHeight="1">
      <c r="A46" s="22" t="s">
        <v>178</v>
      </c>
      <c r="B46" s="314" t="s">
        <v>167</v>
      </c>
      <c r="C46" s="315"/>
      <c r="D46" s="316"/>
      <c r="E46" s="386"/>
      <c r="F46" s="387"/>
      <c r="G46" s="388"/>
      <c r="H46" s="2"/>
    </row>
    <row r="47" spans="1:8" ht="33.75" customHeight="1">
      <c r="A47" s="239" t="s">
        <v>67</v>
      </c>
      <c r="B47" s="240"/>
      <c r="C47" s="240"/>
      <c r="D47" s="240"/>
      <c r="E47" s="240"/>
      <c r="F47" s="240"/>
      <c r="G47" s="241"/>
      <c r="H47" s="2"/>
    </row>
    <row r="48" spans="1:8" s="8" customFormat="1" ht="15.75">
      <c r="A48" s="12"/>
      <c r="B48" s="6"/>
      <c r="C48" s="6"/>
      <c r="D48" s="6"/>
      <c r="E48" s="189"/>
      <c r="F48" s="6"/>
      <c r="G48" s="6"/>
      <c r="H48" s="7"/>
    </row>
    <row r="49" spans="1:8" s="8" customFormat="1" ht="15.75">
      <c r="A49" s="12"/>
      <c r="B49" s="6"/>
      <c r="C49" s="6"/>
      <c r="D49" s="6"/>
      <c r="E49" s="189"/>
      <c r="F49" s="6"/>
      <c r="G49" s="6"/>
      <c r="H49" s="7"/>
    </row>
    <row r="50" spans="1:8" s="8" customFormat="1" ht="15.75">
      <c r="A50" s="12"/>
      <c r="B50" s="6"/>
      <c r="C50" s="6"/>
      <c r="D50" s="6"/>
      <c r="E50" s="189"/>
      <c r="F50" s="6"/>
      <c r="G50" s="6"/>
      <c r="H50" s="7"/>
    </row>
    <row r="51" spans="1:8" ht="17.25">
      <c r="A51" s="343" t="s">
        <v>105</v>
      </c>
      <c r="B51" s="344"/>
      <c r="C51" s="344"/>
      <c r="D51" s="344"/>
      <c r="E51" s="344"/>
      <c r="F51" s="344"/>
      <c r="G51" s="345"/>
      <c r="H51" s="2"/>
    </row>
    <row r="52" spans="1:8" ht="15.75">
      <c r="A52" s="99" t="s">
        <v>13</v>
      </c>
      <c r="B52" s="246" t="s">
        <v>14</v>
      </c>
      <c r="C52" s="247"/>
      <c r="D52" s="248"/>
      <c r="E52" s="258" t="s">
        <v>60</v>
      </c>
      <c r="F52" s="259"/>
      <c r="G52" s="260"/>
      <c r="H52" s="398"/>
    </row>
    <row r="53" spans="1:8" ht="30" customHeight="1">
      <c r="A53" s="22" t="s">
        <v>176</v>
      </c>
      <c r="B53" s="314">
        <v>1</v>
      </c>
      <c r="C53" s="315"/>
      <c r="D53" s="316"/>
      <c r="E53" s="288" t="s">
        <v>99</v>
      </c>
      <c r="F53" s="289"/>
      <c r="G53" s="290"/>
      <c r="H53" s="398"/>
    </row>
    <row r="54" spans="1:8" ht="30" customHeight="1">
      <c r="A54" s="22" t="s">
        <v>177</v>
      </c>
      <c r="B54" s="314">
        <v>1</v>
      </c>
      <c r="C54" s="315"/>
      <c r="D54" s="316"/>
      <c r="E54" s="291"/>
      <c r="F54" s="292"/>
      <c r="G54" s="293"/>
      <c r="H54" s="398"/>
    </row>
    <row r="55" spans="1:8" ht="30" customHeight="1">
      <c r="A55" s="22" t="s">
        <v>178</v>
      </c>
      <c r="B55" s="314" t="s">
        <v>163</v>
      </c>
      <c r="C55" s="315"/>
      <c r="D55" s="316"/>
      <c r="E55" s="294"/>
      <c r="F55" s="295"/>
      <c r="G55" s="296"/>
      <c r="H55" s="398"/>
    </row>
    <row r="56" spans="1:8" ht="28.5" customHeight="1">
      <c r="A56" s="297" t="s">
        <v>179</v>
      </c>
      <c r="B56" s="298"/>
      <c r="C56" s="298"/>
      <c r="D56" s="298"/>
      <c r="E56" s="298"/>
      <c r="F56" s="298"/>
      <c r="G56" s="299"/>
      <c r="H56" s="398"/>
    </row>
    <row r="57" spans="1:8" ht="9.75" customHeight="1">
      <c r="A57" s="2"/>
      <c r="B57" s="2"/>
      <c r="C57" s="2"/>
      <c r="D57" s="2"/>
      <c r="E57" s="194"/>
      <c r="F57" s="2"/>
      <c r="G57" s="2"/>
      <c r="H57" s="2"/>
    </row>
    <row r="58" spans="1:8" ht="27" customHeight="1">
      <c r="A58" s="285" t="s">
        <v>106</v>
      </c>
      <c r="B58" s="286"/>
      <c r="C58" s="286"/>
      <c r="D58" s="286"/>
      <c r="E58" s="286"/>
      <c r="F58" s="286"/>
      <c r="G58" s="287"/>
      <c r="H58" s="397"/>
    </row>
    <row r="59" spans="1:8" ht="15.75">
      <c r="A59" s="23" t="s">
        <v>13</v>
      </c>
      <c r="B59" s="97" t="s">
        <v>15</v>
      </c>
      <c r="C59" s="258" t="s">
        <v>16</v>
      </c>
      <c r="D59" s="260"/>
      <c r="E59" s="258" t="s">
        <v>17</v>
      </c>
      <c r="F59" s="260"/>
      <c r="G59" s="97" t="s">
        <v>62</v>
      </c>
      <c r="H59" s="397"/>
    </row>
    <row r="60" spans="1:8" ht="15.75" customHeight="1">
      <c r="A60" s="75" t="s">
        <v>173</v>
      </c>
      <c r="B60" s="97">
        <v>4</v>
      </c>
      <c r="C60" s="308">
        <v>4</v>
      </c>
      <c r="D60" s="309"/>
      <c r="E60" s="306">
        <v>0</v>
      </c>
      <c r="F60" s="307"/>
      <c r="G60" s="300" t="s">
        <v>153</v>
      </c>
      <c r="H60" s="397"/>
    </row>
    <row r="61" spans="1:8" ht="15.75">
      <c r="A61" s="24" t="s">
        <v>174</v>
      </c>
      <c r="B61" s="97">
        <v>1</v>
      </c>
      <c r="C61" s="258">
        <v>1</v>
      </c>
      <c r="D61" s="260"/>
      <c r="E61" s="306">
        <v>0</v>
      </c>
      <c r="F61" s="307"/>
      <c r="G61" s="301"/>
      <c r="H61" s="397"/>
    </row>
    <row r="62" spans="1:8" ht="15.75">
      <c r="A62" s="24" t="s">
        <v>175</v>
      </c>
      <c r="B62" s="97">
        <v>1</v>
      </c>
      <c r="C62" s="258">
        <v>1</v>
      </c>
      <c r="D62" s="260"/>
      <c r="E62" s="306">
        <v>0</v>
      </c>
      <c r="F62" s="307"/>
      <c r="G62" s="301"/>
      <c r="H62" s="397"/>
    </row>
    <row r="63" spans="1:8" ht="15.75">
      <c r="A63" s="23" t="s">
        <v>161</v>
      </c>
      <c r="B63" s="97">
        <v>6</v>
      </c>
      <c r="C63" s="258">
        <v>6</v>
      </c>
      <c r="D63" s="260"/>
      <c r="E63" s="258">
        <v>0</v>
      </c>
      <c r="F63" s="260"/>
      <c r="G63" s="302"/>
      <c r="H63" s="397"/>
    </row>
    <row r="64" spans="1:8" ht="16.5" customHeight="1">
      <c r="A64" s="239" t="s">
        <v>67</v>
      </c>
      <c r="B64" s="240"/>
      <c r="C64" s="240"/>
      <c r="D64" s="240"/>
      <c r="E64" s="240"/>
      <c r="F64" s="240"/>
      <c r="G64" s="241"/>
      <c r="H64" s="397"/>
    </row>
    <row r="65" spans="1:8" s="8" customFormat="1" ht="11.25" customHeight="1">
      <c r="A65" s="6"/>
      <c r="B65" s="6"/>
      <c r="C65" s="6"/>
      <c r="D65" s="6"/>
      <c r="E65" s="189"/>
      <c r="F65" s="6"/>
      <c r="G65" s="7"/>
      <c r="H65" s="7"/>
    </row>
    <row r="66" spans="1:8" s="8" customFormat="1" ht="11.25" customHeight="1">
      <c r="A66" s="6"/>
      <c r="B66" s="6"/>
      <c r="C66" s="6"/>
      <c r="D66" s="6"/>
      <c r="E66" s="189"/>
      <c r="F66" s="6"/>
      <c r="G66" s="7"/>
      <c r="H66" s="7"/>
    </row>
    <row r="67" spans="1:8" ht="17.25">
      <c r="A67" s="282" t="s">
        <v>107</v>
      </c>
      <c r="B67" s="283"/>
      <c r="C67" s="283"/>
      <c r="D67" s="283"/>
      <c r="E67" s="283"/>
      <c r="F67" s="283"/>
      <c r="G67" s="284"/>
      <c r="H67" s="2"/>
    </row>
    <row r="68" spans="1:8" ht="31.5">
      <c r="A68" s="108" t="s">
        <v>19</v>
      </c>
      <c r="B68" s="108" t="s">
        <v>20</v>
      </c>
      <c r="C68" s="108" t="s">
        <v>21</v>
      </c>
      <c r="D68" s="108" t="s">
        <v>22</v>
      </c>
      <c r="E68" s="118" t="s">
        <v>23</v>
      </c>
      <c r="F68" s="108" t="s">
        <v>25</v>
      </c>
      <c r="G68" s="118" t="s">
        <v>26</v>
      </c>
      <c r="H68" s="399"/>
    </row>
    <row r="69" spans="1:8" ht="120" customHeight="1">
      <c r="A69" s="124" t="s">
        <v>191</v>
      </c>
      <c r="B69" s="100" t="s">
        <v>192</v>
      </c>
      <c r="C69" s="100" t="s">
        <v>193</v>
      </c>
      <c r="D69" s="125" t="s">
        <v>195</v>
      </c>
      <c r="E69" s="190">
        <v>1</v>
      </c>
      <c r="F69" s="126" t="s">
        <v>195</v>
      </c>
      <c r="G69" s="127" t="s">
        <v>194</v>
      </c>
      <c r="H69" s="399"/>
    </row>
    <row r="70" spans="1:8" ht="37.5" customHeight="1">
      <c r="A70" s="303"/>
      <c r="B70" s="304"/>
      <c r="C70" s="304"/>
      <c r="D70" s="304"/>
      <c r="E70" s="304"/>
      <c r="F70" s="304"/>
      <c r="G70" s="305"/>
      <c r="H70" s="2"/>
    </row>
    <row r="71" spans="1:8" s="8" customFormat="1" ht="15.75">
      <c r="A71" s="6"/>
      <c r="B71" s="6"/>
      <c r="C71" s="6"/>
      <c r="D71" s="6"/>
      <c r="E71" s="189"/>
      <c r="F71" s="6"/>
      <c r="G71" s="6"/>
      <c r="H71" s="7"/>
    </row>
    <row r="72" spans="1:8" s="8" customFormat="1" ht="15.75">
      <c r="A72" s="6"/>
      <c r="B72" s="6"/>
      <c r="C72" s="6"/>
      <c r="D72" s="6"/>
      <c r="E72" s="189"/>
      <c r="F72" s="6"/>
      <c r="G72" s="6"/>
      <c r="H72" s="7"/>
    </row>
    <row r="73" spans="1:8" s="8" customFormat="1" ht="15.75">
      <c r="A73" s="6"/>
      <c r="B73" s="6"/>
      <c r="C73" s="6"/>
      <c r="D73" s="6"/>
      <c r="E73" s="189"/>
      <c r="F73" s="6"/>
      <c r="G73" s="6"/>
      <c r="H73" s="7"/>
    </row>
    <row r="74" spans="1:8" s="8" customFormat="1" ht="15.75">
      <c r="A74" s="6"/>
      <c r="B74" s="6"/>
      <c r="C74" s="6"/>
      <c r="D74" s="6"/>
      <c r="E74" s="189"/>
      <c r="F74" s="6"/>
      <c r="G74" s="6"/>
      <c r="H74" s="7"/>
    </row>
    <row r="75" spans="1:8" s="8" customFormat="1" ht="15.75">
      <c r="A75" s="6"/>
      <c r="B75" s="6"/>
      <c r="C75" s="6"/>
      <c r="D75" s="6"/>
      <c r="E75" s="189"/>
      <c r="F75" s="6"/>
      <c r="G75" s="6"/>
      <c r="H75" s="7"/>
    </row>
    <row r="76" spans="1:8" s="8" customFormat="1" ht="15.75">
      <c r="A76" s="6"/>
      <c r="B76" s="6"/>
      <c r="C76" s="6"/>
      <c r="D76" s="6"/>
      <c r="E76" s="189"/>
      <c r="F76" s="6"/>
      <c r="G76" s="6"/>
      <c r="H76" s="7"/>
    </row>
    <row r="77" spans="1:8" ht="17.25">
      <c r="A77" s="282" t="s">
        <v>108</v>
      </c>
      <c r="B77" s="283"/>
      <c r="C77" s="283"/>
      <c r="D77" s="283"/>
      <c r="E77" s="283"/>
      <c r="F77" s="283"/>
      <c r="G77" s="284"/>
      <c r="H77" s="2"/>
    </row>
    <row r="78" spans="1:8" ht="31.5">
      <c r="A78" s="108" t="s">
        <v>27</v>
      </c>
      <c r="B78" s="108" t="s">
        <v>28</v>
      </c>
      <c r="C78" s="109" t="s">
        <v>64</v>
      </c>
      <c r="D78" s="108" t="s">
        <v>29</v>
      </c>
      <c r="E78" s="118" t="s">
        <v>30</v>
      </c>
      <c r="F78" s="118" t="s">
        <v>31</v>
      </c>
      <c r="G78" s="108" t="s">
        <v>32</v>
      </c>
      <c r="H78" s="397"/>
    </row>
    <row r="79" spans="1:8" ht="30" customHeight="1">
      <c r="A79" s="96">
        <v>415212</v>
      </c>
      <c r="B79" s="101" t="s">
        <v>278</v>
      </c>
      <c r="C79" s="89"/>
      <c r="D79" s="154">
        <v>14880834</v>
      </c>
      <c r="E79" s="77" t="s">
        <v>343</v>
      </c>
      <c r="F79" s="101" t="s">
        <v>388</v>
      </c>
      <c r="G79" s="400" t="s">
        <v>140</v>
      </c>
      <c r="H79" s="397"/>
    </row>
    <row r="80" spans="1:8" ht="30" customHeight="1">
      <c r="A80" s="96">
        <v>415212</v>
      </c>
      <c r="B80" s="101" t="s">
        <v>279</v>
      </c>
      <c r="C80" s="89"/>
      <c r="D80" s="154">
        <v>12075282</v>
      </c>
      <c r="E80" s="77" t="s">
        <v>343</v>
      </c>
      <c r="F80" s="101" t="s">
        <v>388</v>
      </c>
      <c r="G80" s="401"/>
      <c r="H80" s="397"/>
    </row>
    <row r="81" spans="1:8" ht="30" customHeight="1">
      <c r="A81" s="96" t="s">
        <v>270</v>
      </c>
      <c r="B81" s="101" t="s">
        <v>280</v>
      </c>
      <c r="C81" s="89"/>
      <c r="D81" s="154">
        <v>53253838</v>
      </c>
      <c r="E81" s="77" t="s">
        <v>343</v>
      </c>
      <c r="F81" s="101" t="s">
        <v>388</v>
      </c>
      <c r="G81" s="401"/>
      <c r="H81" s="397"/>
    </row>
    <row r="82" spans="1:8" ht="30" customHeight="1">
      <c r="A82" s="96" t="s">
        <v>270</v>
      </c>
      <c r="B82" s="101" t="s">
        <v>281</v>
      </c>
      <c r="C82" s="89"/>
      <c r="D82" s="154">
        <v>14822811</v>
      </c>
      <c r="E82" s="77" t="s">
        <v>343</v>
      </c>
      <c r="F82" s="101" t="s">
        <v>388</v>
      </c>
      <c r="G82" s="401"/>
      <c r="H82" s="397"/>
    </row>
    <row r="83" spans="1:8" ht="30" customHeight="1">
      <c r="A83" s="142" t="s">
        <v>270</v>
      </c>
      <c r="B83" s="152" t="s">
        <v>282</v>
      </c>
      <c r="C83" s="89"/>
      <c r="D83" s="155" t="s">
        <v>339</v>
      </c>
      <c r="E83" s="162" t="s">
        <v>343</v>
      </c>
      <c r="F83" s="101" t="s">
        <v>388</v>
      </c>
      <c r="G83" s="401"/>
      <c r="H83" s="397"/>
    </row>
    <row r="84" spans="1:8" ht="30" customHeight="1">
      <c r="A84" s="96">
        <v>415212</v>
      </c>
      <c r="B84" s="104" t="s">
        <v>283</v>
      </c>
      <c r="C84" s="89"/>
      <c r="D84" s="154">
        <v>15737100</v>
      </c>
      <c r="E84" s="77" t="s">
        <v>343</v>
      </c>
      <c r="F84" s="101" t="s">
        <v>388</v>
      </c>
      <c r="G84" s="401"/>
      <c r="H84" s="397"/>
    </row>
    <row r="85" spans="1:8" ht="30" customHeight="1">
      <c r="A85" s="96">
        <v>415212</v>
      </c>
      <c r="B85" s="104" t="s">
        <v>284</v>
      </c>
      <c r="C85" s="89"/>
      <c r="D85" s="154">
        <v>21436500</v>
      </c>
      <c r="E85" s="77" t="s">
        <v>343</v>
      </c>
      <c r="F85" s="101" t="s">
        <v>388</v>
      </c>
      <c r="G85" s="401"/>
      <c r="H85" s="397"/>
    </row>
    <row r="86" spans="1:8" ht="30" customHeight="1">
      <c r="A86" s="96" t="s">
        <v>270</v>
      </c>
      <c r="B86" s="104" t="s">
        <v>285</v>
      </c>
      <c r="C86" s="89"/>
      <c r="D86" s="154" t="s">
        <v>340</v>
      </c>
      <c r="E86" s="77" t="s">
        <v>344</v>
      </c>
      <c r="F86" s="101" t="s">
        <v>388</v>
      </c>
      <c r="G86" s="401"/>
      <c r="H86" s="397"/>
    </row>
    <row r="87" spans="1:8" ht="30" customHeight="1">
      <c r="A87" s="96">
        <v>415212</v>
      </c>
      <c r="B87" s="104" t="s">
        <v>286</v>
      </c>
      <c r="C87" s="89"/>
      <c r="D87" s="154">
        <v>16599000</v>
      </c>
      <c r="E87" s="77" t="s">
        <v>345</v>
      </c>
      <c r="F87" s="101" t="s">
        <v>388</v>
      </c>
      <c r="G87" s="401"/>
      <c r="H87" s="397"/>
    </row>
    <row r="88" spans="1:8" ht="30" customHeight="1">
      <c r="A88" s="81">
        <v>451778</v>
      </c>
      <c r="B88" s="101" t="s">
        <v>287</v>
      </c>
      <c r="C88" s="89"/>
      <c r="D88" s="154">
        <v>26391143</v>
      </c>
      <c r="E88" s="104" t="s">
        <v>346</v>
      </c>
      <c r="F88" s="165" t="s">
        <v>389</v>
      </c>
      <c r="G88" s="401"/>
      <c r="H88" s="397"/>
    </row>
    <row r="89" spans="1:8" ht="30" customHeight="1">
      <c r="A89" s="143">
        <v>442971</v>
      </c>
      <c r="B89" s="101" t="s">
        <v>288</v>
      </c>
      <c r="C89" s="89"/>
      <c r="D89" s="156">
        <v>190000000</v>
      </c>
      <c r="E89" s="160" t="s">
        <v>347</v>
      </c>
      <c r="F89" s="165" t="s">
        <v>389</v>
      </c>
      <c r="G89" s="401"/>
      <c r="H89" s="397"/>
    </row>
    <row r="90" spans="1:8" ht="30" customHeight="1">
      <c r="A90" s="81">
        <v>424538</v>
      </c>
      <c r="B90" s="101" t="s">
        <v>289</v>
      </c>
      <c r="C90" s="89"/>
      <c r="D90" s="156">
        <v>29000000</v>
      </c>
      <c r="E90" s="161" t="s">
        <v>348</v>
      </c>
      <c r="F90" s="101" t="s">
        <v>388</v>
      </c>
      <c r="G90" s="401"/>
      <c r="H90" s="397"/>
    </row>
    <row r="91" spans="1:8" ht="30" customHeight="1">
      <c r="A91" s="143">
        <v>438672</v>
      </c>
      <c r="B91" s="101" t="s">
        <v>290</v>
      </c>
      <c r="C91" s="89"/>
      <c r="D91" s="157">
        <v>1020000000</v>
      </c>
      <c r="E91" s="160" t="s">
        <v>349</v>
      </c>
      <c r="F91" s="165" t="s">
        <v>389</v>
      </c>
      <c r="G91" s="401"/>
      <c r="H91" s="397"/>
    </row>
    <row r="92" spans="1:8" ht="37.5" customHeight="1">
      <c r="A92" s="81">
        <v>424539</v>
      </c>
      <c r="B92" s="101" t="s">
        <v>291</v>
      </c>
      <c r="C92" s="89"/>
      <c r="D92" s="154">
        <v>50000000</v>
      </c>
      <c r="E92" s="77" t="s">
        <v>350</v>
      </c>
      <c r="F92" s="101" t="s">
        <v>388</v>
      </c>
      <c r="G92" s="401"/>
      <c r="H92" s="397"/>
    </row>
    <row r="93" spans="1:8" ht="30" customHeight="1">
      <c r="A93" s="81"/>
      <c r="B93" s="104" t="s">
        <v>292</v>
      </c>
      <c r="C93" s="89"/>
      <c r="D93" s="154">
        <v>5220000</v>
      </c>
      <c r="E93" s="77" t="s">
        <v>351</v>
      </c>
      <c r="F93" s="101" t="s">
        <v>388</v>
      </c>
      <c r="G93" s="401"/>
      <c r="H93" s="397"/>
    </row>
    <row r="94" spans="1:8" ht="30" customHeight="1">
      <c r="A94" s="81">
        <v>400008</v>
      </c>
      <c r="B94" s="104" t="s">
        <v>293</v>
      </c>
      <c r="C94" s="89"/>
      <c r="D94" s="154">
        <v>1151000</v>
      </c>
      <c r="E94" s="160" t="s">
        <v>352</v>
      </c>
      <c r="F94" s="101" t="s">
        <v>388</v>
      </c>
      <c r="G94" s="401"/>
      <c r="H94" s="397"/>
    </row>
    <row r="95" spans="1:8" ht="30" customHeight="1">
      <c r="A95" s="81">
        <v>400008</v>
      </c>
      <c r="B95" s="77" t="s">
        <v>294</v>
      </c>
      <c r="C95" s="89"/>
      <c r="D95" s="154">
        <v>38237500</v>
      </c>
      <c r="E95" s="160" t="s">
        <v>353</v>
      </c>
      <c r="F95" s="101" t="s">
        <v>388</v>
      </c>
      <c r="G95" s="401"/>
      <c r="H95" s="397"/>
    </row>
    <row r="96" spans="1:8" ht="30" customHeight="1">
      <c r="A96" s="143">
        <v>442945</v>
      </c>
      <c r="B96" s="101" t="s">
        <v>295</v>
      </c>
      <c r="C96" s="89"/>
      <c r="D96" s="154">
        <v>84000000</v>
      </c>
      <c r="E96" s="160" t="s">
        <v>354</v>
      </c>
      <c r="F96" s="101" t="s">
        <v>388</v>
      </c>
      <c r="G96" s="401"/>
      <c r="H96" s="397"/>
    </row>
    <row r="97" spans="1:8" ht="30" customHeight="1">
      <c r="A97" s="81">
        <v>370374</v>
      </c>
      <c r="B97" s="96" t="s">
        <v>296</v>
      </c>
      <c r="C97" s="89"/>
      <c r="D97" s="154">
        <v>29716200</v>
      </c>
      <c r="E97" s="104" t="s">
        <v>355</v>
      </c>
      <c r="F97" s="101" t="s">
        <v>388</v>
      </c>
      <c r="G97" s="401"/>
      <c r="H97" s="397"/>
    </row>
    <row r="98" spans="1:8" ht="30" customHeight="1">
      <c r="A98" s="81">
        <v>422114</v>
      </c>
      <c r="B98" s="96" t="s">
        <v>297</v>
      </c>
      <c r="C98" s="89"/>
      <c r="D98" s="156">
        <v>3850000</v>
      </c>
      <c r="E98" s="163" t="s">
        <v>356</v>
      </c>
      <c r="F98" s="101" t="s">
        <v>388</v>
      </c>
      <c r="G98" s="401"/>
      <c r="H98" s="397"/>
    </row>
    <row r="99" spans="1:8" ht="30" customHeight="1">
      <c r="A99" s="81">
        <v>422114</v>
      </c>
      <c r="B99" s="96" t="s">
        <v>298</v>
      </c>
      <c r="C99" s="89"/>
      <c r="D99" s="156">
        <v>1140000</v>
      </c>
      <c r="E99" s="163" t="s">
        <v>357</v>
      </c>
      <c r="F99" s="101" t="s">
        <v>388</v>
      </c>
      <c r="G99" s="401"/>
      <c r="H99" s="397"/>
    </row>
    <row r="100" spans="1:8" ht="30" customHeight="1">
      <c r="A100" s="81">
        <v>432442</v>
      </c>
      <c r="B100" s="77" t="s">
        <v>299</v>
      </c>
      <c r="C100" s="89"/>
      <c r="D100" s="154">
        <v>3420000</v>
      </c>
      <c r="E100" s="166" t="s">
        <v>358</v>
      </c>
      <c r="F100" s="101" t="s">
        <v>388</v>
      </c>
      <c r="G100" s="401"/>
      <c r="H100" s="397"/>
    </row>
    <row r="101" spans="1:8" ht="30" customHeight="1">
      <c r="A101" s="81" t="s">
        <v>271</v>
      </c>
      <c r="B101" s="77" t="s">
        <v>300</v>
      </c>
      <c r="C101" s="89"/>
      <c r="D101" s="154">
        <v>2650000</v>
      </c>
      <c r="E101" s="164" t="s">
        <v>359</v>
      </c>
      <c r="F101" s="101" t="s">
        <v>388</v>
      </c>
      <c r="G101" s="401"/>
      <c r="H101" s="397"/>
    </row>
    <row r="102" spans="1:8" ht="30" customHeight="1">
      <c r="A102" s="81" t="s">
        <v>272</v>
      </c>
      <c r="B102" s="77" t="s">
        <v>301</v>
      </c>
      <c r="C102" s="91"/>
      <c r="D102" s="154">
        <v>3160000</v>
      </c>
      <c r="E102" s="164" t="s">
        <v>359</v>
      </c>
      <c r="F102" s="101" t="s">
        <v>388</v>
      </c>
      <c r="G102" s="401"/>
      <c r="H102" s="397"/>
    </row>
    <row r="103" spans="1:8" ht="30" customHeight="1">
      <c r="A103" s="81" t="s">
        <v>272</v>
      </c>
      <c r="B103" s="104" t="s">
        <v>302</v>
      </c>
      <c r="C103" s="91"/>
      <c r="D103" s="154">
        <v>1055000</v>
      </c>
      <c r="E103" s="163" t="s">
        <v>356</v>
      </c>
      <c r="F103" s="101" t="s">
        <v>388</v>
      </c>
      <c r="G103" s="401"/>
      <c r="H103" s="397"/>
    </row>
    <row r="104" spans="1:8" ht="30" customHeight="1">
      <c r="A104" s="81">
        <v>422114</v>
      </c>
      <c r="B104" s="77" t="s">
        <v>303</v>
      </c>
      <c r="C104" s="92"/>
      <c r="D104" s="154">
        <v>3672000</v>
      </c>
      <c r="E104" s="163" t="s">
        <v>360</v>
      </c>
      <c r="F104" s="101" t="s">
        <v>388</v>
      </c>
      <c r="G104" s="401"/>
      <c r="H104" s="397"/>
    </row>
    <row r="105" spans="1:8" ht="30" customHeight="1">
      <c r="A105" s="81">
        <v>422114</v>
      </c>
      <c r="B105" s="101" t="s">
        <v>304</v>
      </c>
      <c r="C105" s="90"/>
      <c r="D105" s="156">
        <v>6742500</v>
      </c>
      <c r="E105" s="161" t="s">
        <v>361</v>
      </c>
      <c r="F105" s="101" t="s">
        <v>388</v>
      </c>
      <c r="G105" s="401"/>
      <c r="H105" s="397"/>
    </row>
    <row r="106" spans="1:8" ht="30" customHeight="1">
      <c r="A106" s="81" t="s">
        <v>272</v>
      </c>
      <c r="B106" s="104" t="s">
        <v>305</v>
      </c>
      <c r="C106" s="90"/>
      <c r="D106" s="156">
        <v>2975000</v>
      </c>
      <c r="E106" s="104" t="s">
        <v>362</v>
      </c>
      <c r="F106" s="101" t="s">
        <v>388</v>
      </c>
      <c r="G106" s="401"/>
      <c r="H106" s="397"/>
    </row>
    <row r="107" spans="1:8" ht="30" customHeight="1">
      <c r="A107" s="81" t="s">
        <v>273</v>
      </c>
      <c r="B107" s="101" t="s">
        <v>306</v>
      </c>
      <c r="C107" s="90"/>
      <c r="D107" s="156">
        <v>91540000</v>
      </c>
      <c r="E107" s="160" t="s">
        <v>363</v>
      </c>
      <c r="F107" s="101" t="s">
        <v>388</v>
      </c>
      <c r="G107" s="401"/>
      <c r="H107" s="397"/>
    </row>
    <row r="108" spans="1:8" ht="30" customHeight="1">
      <c r="A108" s="81">
        <v>422114</v>
      </c>
      <c r="B108" s="101" t="s">
        <v>307</v>
      </c>
      <c r="C108" s="90"/>
      <c r="D108" s="156">
        <v>3925000</v>
      </c>
      <c r="E108" s="163" t="s">
        <v>364</v>
      </c>
      <c r="F108" s="101" t="s">
        <v>388</v>
      </c>
      <c r="G108" s="401"/>
      <c r="H108" s="397"/>
    </row>
    <row r="109" spans="1:8" ht="30" customHeight="1">
      <c r="A109" s="81">
        <v>422114</v>
      </c>
      <c r="B109" s="104" t="s">
        <v>308</v>
      </c>
      <c r="C109" s="90"/>
      <c r="D109" s="156" t="s">
        <v>341</v>
      </c>
      <c r="E109" s="163" t="s">
        <v>365</v>
      </c>
      <c r="F109" s="101" t="s">
        <v>388</v>
      </c>
      <c r="G109" s="401"/>
      <c r="H109" s="397"/>
    </row>
    <row r="110" spans="1:8" ht="30" customHeight="1">
      <c r="A110" s="81" t="s">
        <v>274</v>
      </c>
      <c r="B110" s="104" t="s">
        <v>309</v>
      </c>
      <c r="C110" s="90"/>
      <c r="D110" s="156">
        <v>337500</v>
      </c>
      <c r="E110" s="163" t="s">
        <v>366</v>
      </c>
      <c r="F110" s="101" t="s">
        <v>388</v>
      </c>
      <c r="G110" s="401"/>
      <c r="H110" s="2"/>
    </row>
    <row r="111" spans="1:8" ht="30" customHeight="1">
      <c r="A111" s="81" t="s">
        <v>275</v>
      </c>
      <c r="B111" s="104" t="s">
        <v>310</v>
      </c>
      <c r="C111" s="90"/>
      <c r="D111" s="156">
        <v>3481400</v>
      </c>
      <c r="E111" s="163" t="s">
        <v>367</v>
      </c>
      <c r="F111" s="101" t="s">
        <v>388</v>
      </c>
      <c r="G111" s="401"/>
      <c r="H111" s="2"/>
    </row>
    <row r="112" spans="1:8" ht="30" customHeight="1">
      <c r="A112" s="81">
        <v>422114</v>
      </c>
      <c r="B112" s="104" t="s">
        <v>311</v>
      </c>
      <c r="C112" s="90"/>
      <c r="D112" s="156">
        <v>450000</v>
      </c>
      <c r="E112" s="163" t="s">
        <v>368</v>
      </c>
      <c r="F112" s="101" t="s">
        <v>388</v>
      </c>
      <c r="G112" s="401"/>
      <c r="H112" s="2"/>
    </row>
    <row r="113" spans="1:8" ht="30" customHeight="1">
      <c r="A113" s="81" t="s">
        <v>272</v>
      </c>
      <c r="B113" s="104" t="s">
        <v>312</v>
      </c>
      <c r="C113" s="90"/>
      <c r="D113" s="156">
        <v>7095000</v>
      </c>
      <c r="E113" s="163" t="s">
        <v>365</v>
      </c>
      <c r="F113" s="101" t="s">
        <v>388</v>
      </c>
      <c r="G113" s="401"/>
      <c r="H113" s="2"/>
    </row>
    <row r="114" spans="1:8" ht="30" customHeight="1">
      <c r="A114" s="81" t="s">
        <v>272</v>
      </c>
      <c r="B114" s="77" t="s">
        <v>313</v>
      </c>
      <c r="C114" s="90"/>
      <c r="D114" s="156" t="s">
        <v>342</v>
      </c>
      <c r="E114" s="163" t="s">
        <v>369</v>
      </c>
      <c r="F114" s="101" t="s">
        <v>388</v>
      </c>
      <c r="G114" s="401"/>
      <c r="H114" s="2"/>
    </row>
    <row r="115" spans="1:8" ht="30" customHeight="1">
      <c r="A115" s="420">
        <v>422114</v>
      </c>
      <c r="B115" s="77" t="s">
        <v>314</v>
      </c>
      <c r="C115" s="90"/>
      <c r="D115" s="156">
        <v>270000</v>
      </c>
      <c r="E115" s="367" t="s">
        <v>370</v>
      </c>
      <c r="F115" s="101" t="s">
        <v>388</v>
      </c>
      <c r="G115" s="401"/>
      <c r="H115" s="2"/>
    </row>
    <row r="116" spans="1:8" ht="30" customHeight="1">
      <c r="A116" s="422"/>
      <c r="B116" s="77" t="s">
        <v>315</v>
      </c>
      <c r="C116" s="90"/>
      <c r="D116" s="156">
        <v>217350</v>
      </c>
      <c r="E116" s="368"/>
      <c r="F116" s="101" t="s">
        <v>388</v>
      </c>
      <c r="G116" s="401"/>
      <c r="H116" s="2"/>
    </row>
    <row r="117" spans="1:8" ht="30" customHeight="1">
      <c r="A117" s="420">
        <v>422114</v>
      </c>
      <c r="B117" s="77" t="s">
        <v>316</v>
      </c>
      <c r="C117" s="90"/>
      <c r="D117" s="156">
        <v>5700000</v>
      </c>
      <c r="E117" s="367" t="s">
        <v>371</v>
      </c>
      <c r="F117" s="369" t="s">
        <v>388</v>
      </c>
      <c r="G117" s="401"/>
      <c r="H117" s="2"/>
    </row>
    <row r="118" spans="1:8" ht="30" customHeight="1">
      <c r="A118" s="422"/>
      <c r="B118" s="77" t="s">
        <v>317</v>
      </c>
      <c r="C118" s="90"/>
      <c r="D118" s="156">
        <v>5600000</v>
      </c>
      <c r="E118" s="368"/>
      <c r="F118" s="370"/>
      <c r="G118" s="401"/>
      <c r="H118" s="2"/>
    </row>
    <row r="119" spans="1:8" ht="30" customHeight="1">
      <c r="A119" s="81">
        <v>422116</v>
      </c>
      <c r="B119" s="77" t="s">
        <v>318</v>
      </c>
      <c r="C119" s="90"/>
      <c r="D119" s="154">
        <v>6600000</v>
      </c>
      <c r="E119" s="165" t="s">
        <v>372</v>
      </c>
      <c r="F119" s="101" t="s">
        <v>388</v>
      </c>
      <c r="G119" s="401"/>
      <c r="H119" s="2"/>
    </row>
    <row r="120" spans="1:8" ht="39" customHeight="1">
      <c r="A120" s="81">
        <v>422116</v>
      </c>
      <c r="B120" s="77" t="s">
        <v>319</v>
      </c>
      <c r="C120" s="90"/>
      <c r="D120" s="154">
        <v>12048000</v>
      </c>
      <c r="E120" s="104" t="s">
        <v>356</v>
      </c>
      <c r="F120" s="101" t="s">
        <v>388</v>
      </c>
      <c r="G120" s="401"/>
      <c r="H120" s="2"/>
    </row>
    <row r="121" spans="1:8" ht="30" customHeight="1">
      <c r="A121" s="81">
        <v>422116</v>
      </c>
      <c r="B121" s="77" t="s">
        <v>320</v>
      </c>
      <c r="C121" s="90"/>
      <c r="D121" s="154">
        <v>4723000</v>
      </c>
      <c r="E121" s="77" t="s">
        <v>373</v>
      </c>
      <c r="F121" s="101" t="s">
        <v>388</v>
      </c>
      <c r="G121" s="401"/>
      <c r="H121" s="2"/>
    </row>
    <row r="122" spans="1:8" ht="30" customHeight="1">
      <c r="A122" s="81">
        <v>422116</v>
      </c>
      <c r="B122" s="104" t="s">
        <v>321</v>
      </c>
      <c r="C122" s="90"/>
      <c r="D122" s="154">
        <v>14000000</v>
      </c>
      <c r="E122" s="77" t="s">
        <v>374</v>
      </c>
      <c r="F122" s="101" t="s">
        <v>388</v>
      </c>
      <c r="G122" s="401"/>
      <c r="H122" s="2"/>
    </row>
    <row r="123" spans="1:8" ht="30" customHeight="1">
      <c r="A123" s="81">
        <v>422116</v>
      </c>
      <c r="B123" s="104" t="s">
        <v>322</v>
      </c>
      <c r="C123" s="90"/>
      <c r="D123" s="154">
        <v>1850000</v>
      </c>
      <c r="E123" s="104" t="s">
        <v>375</v>
      </c>
      <c r="F123" s="101" t="s">
        <v>388</v>
      </c>
      <c r="G123" s="401"/>
      <c r="H123" s="2"/>
    </row>
    <row r="124" spans="1:8" ht="30" customHeight="1">
      <c r="A124" s="81">
        <v>424544</v>
      </c>
      <c r="B124" s="101" t="s">
        <v>323</v>
      </c>
      <c r="C124" s="90"/>
      <c r="D124" s="154">
        <v>49635400</v>
      </c>
      <c r="E124" s="104" t="s">
        <v>376</v>
      </c>
      <c r="F124" s="101" t="s">
        <v>388</v>
      </c>
      <c r="G124" s="401"/>
      <c r="H124" s="2"/>
    </row>
    <row r="125" spans="1:8" ht="30" customHeight="1">
      <c r="A125" s="81">
        <v>412997</v>
      </c>
      <c r="B125" s="153" t="s">
        <v>324</v>
      </c>
      <c r="C125" s="90"/>
      <c r="D125" s="158">
        <v>2940000</v>
      </c>
      <c r="E125" s="104" t="s">
        <v>377</v>
      </c>
      <c r="F125" s="101" t="s">
        <v>388</v>
      </c>
      <c r="G125" s="401"/>
      <c r="H125" s="2"/>
    </row>
    <row r="126" spans="1:8" ht="30" customHeight="1">
      <c r="A126" s="420" t="s">
        <v>276</v>
      </c>
      <c r="B126" s="104" t="s">
        <v>325</v>
      </c>
      <c r="C126" s="90"/>
      <c r="D126" s="157">
        <v>1187272300</v>
      </c>
      <c r="E126" s="104" t="s">
        <v>378</v>
      </c>
      <c r="F126" s="101" t="s">
        <v>388</v>
      </c>
      <c r="G126" s="401"/>
      <c r="H126" s="2"/>
    </row>
    <row r="127" spans="1:8" ht="30" customHeight="1">
      <c r="A127" s="421"/>
      <c r="B127" s="104" t="s">
        <v>326</v>
      </c>
      <c r="C127" s="90"/>
      <c r="D127" s="157">
        <v>1000000000</v>
      </c>
      <c r="E127" s="104" t="s">
        <v>378</v>
      </c>
      <c r="F127" s="101" t="s">
        <v>390</v>
      </c>
      <c r="G127" s="401"/>
      <c r="H127" s="2"/>
    </row>
    <row r="128" spans="1:8" ht="30" customHeight="1">
      <c r="A128" s="422"/>
      <c r="B128" s="101" t="s">
        <v>327</v>
      </c>
      <c r="C128" s="90"/>
      <c r="D128" s="157">
        <v>47464000</v>
      </c>
      <c r="E128" s="104" t="s">
        <v>378</v>
      </c>
      <c r="F128" s="101" t="s">
        <v>390</v>
      </c>
      <c r="G128" s="401"/>
      <c r="H128" s="2"/>
    </row>
    <row r="129" spans="1:8" ht="30" customHeight="1">
      <c r="A129" s="81">
        <v>452918</v>
      </c>
      <c r="B129" s="77" t="s">
        <v>328</v>
      </c>
      <c r="C129" s="89"/>
      <c r="D129" s="154">
        <v>45000000</v>
      </c>
      <c r="E129" s="104" t="s">
        <v>379</v>
      </c>
      <c r="F129" s="101" t="s">
        <v>388</v>
      </c>
      <c r="G129" s="401"/>
      <c r="H129" s="2"/>
    </row>
    <row r="130" spans="1:8" ht="30" customHeight="1">
      <c r="A130" s="81">
        <v>454466</v>
      </c>
      <c r="B130" s="104" t="s">
        <v>329</v>
      </c>
      <c r="C130" s="89"/>
      <c r="D130" s="159">
        <v>12500000</v>
      </c>
      <c r="E130" s="104" t="s">
        <v>380</v>
      </c>
      <c r="F130" s="101" t="s">
        <v>388</v>
      </c>
      <c r="G130" s="401"/>
      <c r="H130" s="2"/>
    </row>
    <row r="131" spans="1:8" ht="30" customHeight="1">
      <c r="A131" s="81">
        <v>443290</v>
      </c>
      <c r="B131" s="104" t="s">
        <v>330</v>
      </c>
      <c r="C131" s="89"/>
      <c r="D131" s="154">
        <f>25200000+24920000</f>
        <v>50120000</v>
      </c>
      <c r="E131" s="104" t="s">
        <v>381</v>
      </c>
      <c r="F131" s="77" t="s">
        <v>391</v>
      </c>
      <c r="G131" s="401"/>
      <c r="H131" s="2"/>
    </row>
    <row r="132" spans="1:8" ht="30" customHeight="1">
      <c r="A132" s="81">
        <v>442950</v>
      </c>
      <c r="B132" s="104" t="s">
        <v>331</v>
      </c>
      <c r="C132" s="141"/>
      <c r="D132" s="157">
        <v>7340000</v>
      </c>
      <c r="E132" s="104" t="s">
        <v>382</v>
      </c>
      <c r="F132" s="77" t="s">
        <v>391</v>
      </c>
      <c r="G132" s="401"/>
      <c r="H132" s="2"/>
    </row>
    <row r="133" spans="1:8" ht="30" customHeight="1">
      <c r="A133" s="81">
        <v>450616</v>
      </c>
      <c r="B133" s="104" t="s">
        <v>332</v>
      </c>
      <c r="C133" s="93"/>
      <c r="D133" s="157">
        <v>46782000</v>
      </c>
      <c r="E133" s="104" t="s">
        <v>383</v>
      </c>
      <c r="F133" s="77" t="s">
        <v>391</v>
      </c>
      <c r="G133" s="401"/>
      <c r="H133" s="2"/>
    </row>
    <row r="134" spans="1:8" ht="30" customHeight="1">
      <c r="A134" s="81">
        <v>456268</v>
      </c>
      <c r="B134" s="104" t="s">
        <v>333</v>
      </c>
      <c r="C134" s="93"/>
      <c r="D134" s="157">
        <v>29650000</v>
      </c>
      <c r="E134" s="104" t="s">
        <v>383</v>
      </c>
      <c r="F134" s="77" t="s">
        <v>391</v>
      </c>
      <c r="G134" s="401"/>
      <c r="H134" s="2"/>
    </row>
    <row r="135" spans="1:8" ht="30" customHeight="1">
      <c r="A135" s="81">
        <v>405134</v>
      </c>
      <c r="B135" s="104" t="s">
        <v>334</v>
      </c>
      <c r="C135" s="93"/>
      <c r="D135" s="157">
        <v>49137500</v>
      </c>
      <c r="E135" s="104" t="s">
        <v>384</v>
      </c>
      <c r="F135" s="77" t="s">
        <v>391</v>
      </c>
      <c r="G135" s="401"/>
      <c r="H135" s="2"/>
    </row>
    <row r="136" spans="1:8" ht="46.5" customHeight="1">
      <c r="A136" s="81">
        <v>459505</v>
      </c>
      <c r="B136" s="104" t="s">
        <v>335</v>
      </c>
      <c r="C136" s="93"/>
      <c r="D136" s="157">
        <v>230000000</v>
      </c>
      <c r="E136" s="104" t="s">
        <v>385</v>
      </c>
      <c r="F136" s="77" t="s">
        <v>391</v>
      </c>
      <c r="G136" s="401"/>
      <c r="H136" s="2"/>
    </row>
    <row r="137" spans="1:8" ht="30" customHeight="1">
      <c r="A137" s="81" t="s">
        <v>276</v>
      </c>
      <c r="B137" s="104" t="s">
        <v>336</v>
      </c>
      <c r="C137" s="93"/>
      <c r="D137" s="157">
        <v>30000000</v>
      </c>
      <c r="E137" s="104"/>
      <c r="F137" s="77" t="s">
        <v>392</v>
      </c>
      <c r="G137" s="401"/>
      <c r="H137" s="2"/>
    </row>
    <row r="138" spans="1:8" ht="38.25" customHeight="1">
      <c r="A138" s="81" t="s">
        <v>276</v>
      </c>
      <c r="B138" s="104" t="s">
        <v>337</v>
      </c>
      <c r="C138" s="93"/>
      <c r="D138" s="159">
        <v>281952000</v>
      </c>
      <c r="E138" s="104" t="s">
        <v>386</v>
      </c>
      <c r="F138" s="77" t="s">
        <v>391</v>
      </c>
      <c r="G138" s="401"/>
      <c r="H138" s="2"/>
    </row>
    <row r="139" spans="1:8" ht="42.75" customHeight="1" thickBot="1">
      <c r="A139" s="419" t="s">
        <v>277</v>
      </c>
      <c r="B139" s="151" t="s">
        <v>338</v>
      </c>
      <c r="C139" s="180"/>
      <c r="D139" s="424">
        <v>42426636</v>
      </c>
      <c r="E139" s="204" t="s">
        <v>387</v>
      </c>
      <c r="F139" s="203" t="s">
        <v>391</v>
      </c>
      <c r="G139" s="401"/>
      <c r="H139" s="2"/>
    </row>
    <row r="140" spans="1:8" ht="42.75" customHeight="1" thickBot="1">
      <c r="A140" s="428" t="s">
        <v>480</v>
      </c>
      <c r="B140" s="429" t="s">
        <v>481</v>
      </c>
      <c r="C140" s="430"/>
      <c r="D140" s="429" t="s">
        <v>483</v>
      </c>
      <c r="E140" s="429" t="s">
        <v>482</v>
      </c>
      <c r="F140" s="431" t="s">
        <v>484</v>
      </c>
      <c r="G140" s="423"/>
      <c r="H140" s="2"/>
    </row>
    <row r="141" spans="1:8" ht="42.75" customHeight="1">
      <c r="A141" s="371" t="s">
        <v>393</v>
      </c>
      <c r="B141" s="413" t="s">
        <v>411</v>
      </c>
      <c r="C141" s="425"/>
      <c r="D141" s="426">
        <f>3599250000+297000000</f>
        <v>3896250000</v>
      </c>
      <c r="E141" s="179" t="s">
        <v>434</v>
      </c>
      <c r="F141" s="427" t="s">
        <v>469</v>
      </c>
      <c r="G141" s="401"/>
      <c r="H141" s="2"/>
    </row>
    <row r="142" spans="1:8" ht="42.75" customHeight="1">
      <c r="A142" s="371"/>
      <c r="B142" s="413"/>
      <c r="C142" s="93"/>
      <c r="D142" s="154">
        <v>1439700000</v>
      </c>
      <c r="E142" s="101" t="s">
        <v>435</v>
      </c>
      <c r="F142" s="368"/>
      <c r="G142" s="401"/>
      <c r="H142" s="2"/>
    </row>
    <row r="143" spans="1:8" ht="42.75" customHeight="1">
      <c r="A143" s="371"/>
      <c r="B143" s="413"/>
      <c r="C143" s="93"/>
      <c r="D143" s="178">
        <v>2159550000</v>
      </c>
      <c r="E143" s="171" t="s">
        <v>436</v>
      </c>
      <c r="F143" s="77" t="s">
        <v>469</v>
      </c>
      <c r="G143" s="401"/>
      <c r="H143" s="2"/>
    </row>
    <row r="144" spans="1:8" ht="42.75" customHeight="1">
      <c r="A144" s="371"/>
      <c r="B144" s="413"/>
      <c r="C144" s="93"/>
      <c r="D144" s="154">
        <v>495000000</v>
      </c>
      <c r="E144" s="171" t="s">
        <v>437</v>
      </c>
      <c r="F144" s="77" t="s">
        <v>469</v>
      </c>
      <c r="G144" s="401"/>
      <c r="H144" s="2"/>
    </row>
    <row r="145" spans="1:8" ht="42.75" customHeight="1">
      <c r="A145" s="372"/>
      <c r="B145" s="370"/>
      <c r="C145" s="93"/>
      <c r="D145" s="154">
        <v>198000000</v>
      </c>
      <c r="E145" s="101" t="s">
        <v>438</v>
      </c>
      <c r="F145" s="77" t="s">
        <v>469</v>
      </c>
      <c r="G145" s="401"/>
      <c r="H145" s="2"/>
    </row>
    <row r="146" spans="1:8" ht="42.75" customHeight="1">
      <c r="A146" s="403" t="s">
        <v>394</v>
      </c>
      <c r="B146" s="369" t="s">
        <v>412</v>
      </c>
      <c r="C146" s="93"/>
      <c r="D146" s="155">
        <f>89760000+188100000+126500000+172810000+241120000</f>
        <v>818290000</v>
      </c>
      <c r="E146" s="172" t="s">
        <v>439</v>
      </c>
      <c r="F146" s="77" t="s">
        <v>469</v>
      </c>
      <c r="G146" s="401"/>
      <c r="H146" s="2"/>
    </row>
    <row r="147" spans="1:8" ht="42.75" customHeight="1">
      <c r="A147" s="404"/>
      <c r="B147" s="413"/>
      <c r="C147" s="93"/>
      <c r="D147" s="154">
        <f>361680000+1570800000</f>
        <v>1932480000</v>
      </c>
      <c r="E147" s="172" t="s">
        <v>440</v>
      </c>
      <c r="F147" s="77" t="s">
        <v>469</v>
      </c>
      <c r="G147" s="401"/>
      <c r="H147" s="2"/>
    </row>
    <row r="148" spans="1:8" ht="42.75" customHeight="1">
      <c r="A148" s="404"/>
      <c r="B148" s="413"/>
      <c r="C148" s="93"/>
      <c r="D148" s="171">
        <f>22000000+125400000+50600000</f>
        <v>198000000</v>
      </c>
      <c r="E148" s="172" t="s">
        <v>441</v>
      </c>
      <c r="F148" s="77" t="s">
        <v>469</v>
      </c>
      <c r="G148" s="401"/>
      <c r="H148" s="2"/>
    </row>
    <row r="149" spans="1:8" ht="42.75" customHeight="1">
      <c r="A149" s="404"/>
      <c r="B149" s="413"/>
      <c r="C149" s="93"/>
      <c r="D149" s="171">
        <f>147400000+259215000</f>
        <v>406615000</v>
      </c>
      <c r="E149" s="172" t="s">
        <v>442</v>
      </c>
      <c r="F149" s="77" t="s">
        <v>469</v>
      </c>
      <c r="G149" s="401"/>
      <c r="H149" s="2"/>
    </row>
    <row r="150" spans="1:8" ht="42.75" customHeight="1">
      <c r="A150" s="404"/>
      <c r="B150" s="413"/>
      <c r="C150" s="93"/>
      <c r="D150" s="171">
        <f>270600000+51480000</f>
        <v>322080000</v>
      </c>
      <c r="E150" s="172" t="s">
        <v>443</v>
      </c>
      <c r="F150" s="77" t="s">
        <v>469</v>
      </c>
      <c r="G150" s="401"/>
      <c r="H150" s="2"/>
    </row>
    <row r="151" spans="1:8" ht="42.75" customHeight="1">
      <c r="A151" s="404"/>
      <c r="B151" s="413"/>
      <c r="C151" s="93"/>
      <c r="D151" s="179">
        <f>180400000+34320000</f>
        <v>214720000</v>
      </c>
      <c r="E151" s="172" t="s">
        <v>444</v>
      </c>
      <c r="F151" s="77" t="s">
        <v>469</v>
      </c>
      <c r="G151" s="401"/>
      <c r="H151" s="2"/>
    </row>
    <row r="152" spans="1:8" ht="42.75" customHeight="1">
      <c r="A152" s="404"/>
      <c r="B152" s="370"/>
      <c r="C152" s="93"/>
      <c r="D152" s="180">
        <v>75900000</v>
      </c>
      <c r="E152" s="173" t="s">
        <v>445</v>
      </c>
      <c r="F152" s="77" t="s">
        <v>469</v>
      </c>
      <c r="G152" s="401"/>
      <c r="H152" s="2"/>
    </row>
    <row r="153" spans="1:8" ht="42.75" customHeight="1">
      <c r="A153" s="404"/>
      <c r="B153" s="369" t="s">
        <v>413</v>
      </c>
      <c r="C153" s="93"/>
      <c r="D153" s="181">
        <f>89760000+52800000+202400000+69124000+120560000</f>
        <v>534644000</v>
      </c>
      <c r="E153" s="172" t="s">
        <v>439</v>
      </c>
      <c r="F153" s="77" t="s">
        <v>469</v>
      </c>
      <c r="G153" s="401"/>
      <c r="H153" s="2"/>
    </row>
    <row r="154" spans="1:8" ht="42.75" customHeight="1">
      <c r="A154" s="404"/>
      <c r="B154" s="413"/>
      <c r="C154" s="93"/>
      <c r="D154" s="181">
        <f>180840000+785400000</f>
        <v>966240000</v>
      </c>
      <c r="E154" s="172" t="s">
        <v>440</v>
      </c>
      <c r="F154" s="77" t="s">
        <v>469</v>
      </c>
      <c r="G154" s="401"/>
      <c r="H154" s="2"/>
    </row>
    <row r="155" spans="1:8" ht="42.75" customHeight="1">
      <c r="A155" s="404"/>
      <c r="B155" s="413"/>
      <c r="C155" s="93"/>
      <c r="D155" s="181">
        <f>31680000+22000000</f>
        <v>53680000</v>
      </c>
      <c r="E155" s="172" t="s">
        <v>441</v>
      </c>
      <c r="F155" s="77" t="s">
        <v>469</v>
      </c>
      <c r="G155" s="401"/>
      <c r="H155" s="2"/>
    </row>
    <row r="156" spans="1:8" ht="42.75" customHeight="1">
      <c r="A156" s="404"/>
      <c r="B156" s="413"/>
      <c r="C156" s="93"/>
      <c r="D156" s="181">
        <f>59840000+103686000</f>
        <v>163526000</v>
      </c>
      <c r="E156" s="172" t="s">
        <v>442</v>
      </c>
      <c r="F156" s="77" t="s">
        <v>469</v>
      </c>
      <c r="G156" s="401"/>
      <c r="H156" s="2"/>
    </row>
    <row r="157" spans="1:8" ht="42.75" customHeight="1">
      <c r="A157" s="404"/>
      <c r="B157" s="413"/>
      <c r="C157" s="93"/>
      <c r="D157" s="181">
        <f>135300000+25740000</f>
        <v>161040000</v>
      </c>
      <c r="E157" s="172" t="s">
        <v>443</v>
      </c>
      <c r="F157" s="77" t="s">
        <v>469</v>
      </c>
      <c r="G157" s="401"/>
      <c r="H157" s="2"/>
    </row>
    <row r="158" spans="1:8" ht="42.75" customHeight="1">
      <c r="A158" s="404"/>
      <c r="B158" s="413"/>
      <c r="C158" s="93"/>
      <c r="D158" s="182">
        <f>90200000+17160000</f>
        <v>107360000</v>
      </c>
      <c r="E158" s="172" t="s">
        <v>444</v>
      </c>
      <c r="F158" s="77" t="s">
        <v>469</v>
      </c>
      <c r="G158" s="401"/>
      <c r="H158" s="2"/>
    </row>
    <row r="159" spans="1:8" ht="42.75" customHeight="1">
      <c r="A159" s="405"/>
      <c r="B159" s="370"/>
      <c r="C159" s="93"/>
      <c r="D159" s="181">
        <v>21120000</v>
      </c>
      <c r="E159" s="173" t="s">
        <v>445</v>
      </c>
      <c r="F159" s="77" t="s">
        <v>469</v>
      </c>
      <c r="G159" s="401"/>
      <c r="H159" s="2"/>
    </row>
    <row r="160" spans="1:8" ht="42.75" customHeight="1">
      <c r="A160" s="406" t="s">
        <v>395</v>
      </c>
      <c r="B160" s="369" t="s">
        <v>414</v>
      </c>
      <c r="C160" s="93"/>
      <c r="D160" s="181">
        <v>270600000</v>
      </c>
      <c r="E160" s="101" t="s">
        <v>446</v>
      </c>
      <c r="F160" s="77" t="s">
        <v>469</v>
      </c>
      <c r="G160" s="401"/>
      <c r="H160" s="2"/>
    </row>
    <row r="161" spans="1:8" ht="42.75" customHeight="1">
      <c r="A161" s="407"/>
      <c r="B161" s="413"/>
      <c r="C161" s="93"/>
      <c r="D161" s="171">
        <v>83820000</v>
      </c>
      <c r="E161" s="174" t="s">
        <v>447</v>
      </c>
      <c r="F161" s="77" t="s">
        <v>469</v>
      </c>
      <c r="G161" s="401"/>
      <c r="H161" s="2"/>
    </row>
    <row r="162" spans="1:8" ht="42.75" customHeight="1">
      <c r="A162" s="407"/>
      <c r="B162" s="413"/>
      <c r="C162" s="93"/>
      <c r="D162" s="183">
        <f>495000000+660000000</f>
        <v>1155000000</v>
      </c>
      <c r="E162" s="174" t="s">
        <v>448</v>
      </c>
      <c r="F162" s="77" t="s">
        <v>469</v>
      </c>
      <c r="G162" s="401"/>
      <c r="H162" s="2"/>
    </row>
    <row r="163" spans="1:8" ht="42.75" customHeight="1">
      <c r="A163" s="407"/>
      <c r="B163" s="413"/>
      <c r="C163" s="93"/>
      <c r="D163" s="171">
        <v>135300000</v>
      </c>
      <c r="E163" s="174" t="s">
        <v>449</v>
      </c>
      <c r="F163" s="77" t="s">
        <v>469</v>
      </c>
      <c r="G163" s="401"/>
      <c r="H163" s="2"/>
    </row>
    <row r="164" spans="1:8" ht="42.75" customHeight="1">
      <c r="A164" s="407"/>
      <c r="B164" s="370"/>
      <c r="C164" s="93"/>
      <c r="D164" s="184">
        <v>67650000</v>
      </c>
      <c r="E164" s="174" t="s">
        <v>450</v>
      </c>
      <c r="F164" s="77" t="s">
        <v>469</v>
      </c>
      <c r="G164" s="401"/>
      <c r="H164" s="2"/>
    </row>
    <row r="165" spans="1:8" ht="42.75" customHeight="1">
      <c r="A165" s="407"/>
      <c r="B165" s="369" t="s">
        <v>415</v>
      </c>
      <c r="C165" s="93"/>
      <c r="D165" s="185">
        <v>111760000</v>
      </c>
      <c r="E165" s="101" t="s">
        <v>446</v>
      </c>
      <c r="F165" s="77" t="s">
        <v>469</v>
      </c>
      <c r="G165" s="401"/>
      <c r="H165" s="2"/>
    </row>
    <row r="166" spans="1:8" ht="42.75" customHeight="1">
      <c r="A166" s="407"/>
      <c r="B166" s="413"/>
      <c r="C166" s="93"/>
      <c r="D166" s="181">
        <v>83820000</v>
      </c>
      <c r="E166" s="174" t="s">
        <v>447</v>
      </c>
      <c r="F166" s="77" t="s">
        <v>469</v>
      </c>
      <c r="G166" s="401"/>
      <c r="H166" s="2"/>
    </row>
    <row r="167" spans="1:8" ht="42.75" customHeight="1">
      <c r="A167" s="407"/>
      <c r="B167" s="413"/>
      <c r="C167" s="93"/>
      <c r="D167" s="181">
        <f>330000000+264000000</f>
        <v>594000000</v>
      </c>
      <c r="E167" s="174" t="s">
        <v>448</v>
      </c>
      <c r="F167" s="77" t="s">
        <v>469</v>
      </c>
      <c r="G167" s="401"/>
      <c r="H167" s="2"/>
    </row>
    <row r="168" spans="1:8" ht="42.75" customHeight="1">
      <c r="A168" s="407"/>
      <c r="B168" s="413"/>
      <c r="C168" s="93"/>
      <c r="D168" s="181">
        <v>55880000</v>
      </c>
      <c r="E168" s="174" t="s">
        <v>449</v>
      </c>
      <c r="F168" s="77" t="s">
        <v>469</v>
      </c>
      <c r="G168" s="401"/>
      <c r="H168" s="2"/>
    </row>
    <row r="169" spans="1:8" ht="42.75" customHeight="1">
      <c r="A169" s="408"/>
      <c r="B169" s="370"/>
      <c r="C169" s="93"/>
      <c r="D169" s="181">
        <v>27940000000</v>
      </c>
      <c r="E169" s="174" t="s">
        <v>450</v>
      </c>
      <c r="F169" s="77" t="s">
        <v>469</v>
      </c>
      <c r="G169" s="401"/>
      <c r="H169" s="2"/>
    </row>
    <row r="170" spans="1:8" ht="42.75" customHeight="1">
      <c r="A170" s="403" t="s">
        <v>396</v>
      </c>
      <c r="B170" s="414" t="s">
        <v>416</v>
      </c>
      <c r="C170" s="93"/>
      <c r="D170" s="181">
        <v>280000000</v>
      </c>
      <c r="E170" s="77" t="s">
        <v>451</v>
      </c>
      <c r="F170" s="77" t="s">
        <v>470</v>
      </c>
      <c r="G170" s="401"/>
      <c r="H170" s="2"/>
    </row>
    <row r="171" spans="1:8" ht="42.75" customHeight="1">
      <c r="A171" s="405"/>
      <c r="B171" s="415"/>
      <c r="C171" s="93"/>
      <c r="D171" s="181">
        <v>210000000</v>
      </c>
      <c r="E171" s="174" t="s">
        <v>452</v>
      </c>
      <c r="F171" s="77" t="s">
        <v>470</v>
      </c>
      <c r="G171" s="401"/>
      <c r="H171" s="2"/>
    </row>
    <row r="172" spans="1:8" ht="42.75" customHeight="1">
      <c r="A172" s="167" t="s">
        <v>397</v>
      </c>
      <c r="B172" s="150" t="s">
        <v>417</v>
      </c>
      <c r="C172" s="93"/>
      <c r="D172" s="181">
        <v>10000000</v>
      </c>
      <c r="E172" s="104" t="s">
        <v>453</v>
      </c>
      <c r="F172" s="77" t="s">
        <v>470</v>
      </c>
      <c r="G172" s="401"/>
      <c r="H172" s="2"/>
    </row>
    <row r="173" spans="1:8" ht="42.75" customHeight="1">
      <c r="A173" s="168" t="s">
        <v>398</v>
      </c>
      <c r="B173" s="150" t="s">
        <v>418</v>
      </c>
      <c r="C173" s="93"/>
      <c r="D173" s="181">
        <v>23360000</v>
      </c>
      <c r="E173" s="101" t="s">
        <v>454</v>
      </c>
      <c r="F173" s="77" t="s">
        <v>470</v>
      </c>
      <c r="G173" s="401"/>
      <c r="H173" s="2"/>
    </row>
    <row r="174" spans="1:8" ht="42.75" customHeight="1">
      <c r="A174" s="403" t="s">
        <v>399</v>
      </c>
      <c r="B174" s="414" t="s">
        <v>419</v>
      </c>
      <c r="C174" s="93"/>
      <c r="D174" s="181">
        <v>623000000</v>
      </c>
      <c r="E174" s="174" t="s">
        <v>455</v>
      </c>
      <c r="F174" s="77" t="s">
        <v>469</v>
      </c>
      <c r="G174" s="401"/>
      <c r="H174" s="2"/>
    </row>
    <row r="175" spans="1:8" ht="42.75" customHeight="1">
      <c r="A175" s="405"/>
      <c r="B175" s="415"/>
      <c r="C175" s="93"/>
      <c r="D175" s="181">
        <v>1980000000</v>
      </c>
      <c r="E175" s="101" t="s">
        <v>456</v>
      </c>
      <c r="F175" s="77" t="s">
        <v>469</v>
      </c>
      <c r="G175" s="401"/>
      <c r="H175" s="2"/>
    </row>
    <row r="176" spans="1:8" ht="42.75" customHeight="1">
      <c r="A176" s="123" t="s">
        <v>400</v>
      </c>
      <c r="B176" s="150" t="s">
        <v>420</v>
      </c>
      <c r="C176" s="93"/>
      <c r="D176" s="181">
        <v>2287030</v>
      </c>
      <c r="E176" s="101" t="s">
        <v>457</v>
      </c>
      <c r="F176" s="77" t="s">
        <v>470</v>
      </c>
      <c r="G176" s="401"/>
      <c r="H176" s="2"/>
    </row>
    <row r="177" spans="1:8" ht="42.75" customHeight="1">
      <c r="A177" s="123"/>
      <c r="B177" s="150"/>
      <c r="C177" s="93"/>
      <c r="D177" s="181"/>
      <c r="E177" s="101"/>
      <c r="F177" s="77"/>
      <c r="G177" s="401"/>
      <c r="H177" s="2"/>
    </row>
    <row r="178" spans="1:8" ht="42.75" customHeight="1">
      <c r="A178" s="167" t="s">
        <v>401</v>
      </c>
      <c r="B178" s="77" t="s">
        <v>421</v>
      </c>
      <c r="C178" s="93"/>
      <c r="D178" s="154">
        <v>800000000</v>
      </c>
      <c r="E178" s="174" t="s">
        <v>458</v>
      </c>
      <c r="F178" s="77" t="s">
        <v>469</v>
      </c>
      <c r="G178" s="401"/>
      <c r="H178" s="2"/>
    </row>
    <row r="179" spans="1:8" ht="42.75" customHeight="1">
      <c r="A179" s="409" t="s">
        <v>276</v>
      </c>
      <c r="B179" s="169" t="s">
        <v>422</v>
      </c>
      <c r="C179" s="93"/>
      <c r="D179" s="171">
        <v>50000000</v>
      </c>
      <c r="E179" s="104" t="s">
        <v>459</v>
      </c>
      <c r="F179" s="77" t="s">
        <v>469</v>
      </c>
      <c r="G179" s="401"/>
      <c r="H179" s="2"/>
    </row>
    <row r="180" spans="1:8" ht="42.75" customHeight="1">
      <c r="A180" s="410"/>
      <c r="B180" s="169" t="s">
        <v>423</v>
      </c>
      <c r="C180" s="93"/>
      <c r="D180" s="181">
        <v>300000000</v>
      </c>
      <c r="E180" s="175" t="s">
        <v>459</v>
      </c>
      <c r="F180" s="77" t="s">
        <v>469</v>
      </c>
      <c r="G180" s="401"/>
      <c r="H180" s="2"/>
    </row>
    <row r="181" spans="1:8" ht="42.75" customHeight="1">
      <c r="A181" s="403" t="s">
        <v>402</v>
      </c>
      <c r="B181" s="416" t="s">
        <v>424</v>
      </c>
      <c r="C181" s="93"/>
      <c r="D181" s="181">
        <v>225000000</v>
      </c>
      <c r="E181" s="176" t="s">
        <v>460</v>
      </c>
      <c r="F181" s="77" t="s">
        <v>469</v>
      </c>
      <c r="G181" s="401"/>
      <c r="H181" s="2"/>
    </row>
    <row r="182" spans="1:8" ht="42.75" customHeight="1">
      <c r="A182" s="404"/>
      <c r="B182" s="417"/>
      <c r="C182" s="93"/>
      <c r="D182" s="181">
        <v>123200000</v>
      </c>
      <c r="E182" s="101" t="s">
        <v>461</v>
      </c>
      <c r="F182" s="77" t="s">
        <v>469</v>
      </c>
      <c r="G182" s="401"/>
      <c r="H182" s="2"/>
    </row>
    <row r="183" spans="1:8" ht="42.75" customHeight="1">
      <c r="A183" s="404"/>
      <c r="B183" s="417"/>
      <c r="C183" s="93"/>
      <c r="D183" s="181">
        <v>92400000</v>
      </c>
      <c r="E183" s="101" t="s">
        <v>447</v>
      </c>
      <c r="F183" s="77" t="s">
        <v>469</v>
      </c>
      <c r="G183" s="401"/>
      <c r="H183" s="2"/>
    </row>
    <row r="184" spans="1:8" ht="42.75" customHeight="1">
      <c r="A184" s="405"/>
      <c r="B184" s="418"/>
      <c r="C184" s="93"/>
      <c r="D184" s="185">
        <v>61600000</v>
      </c>
      <c r="E184" s="101" t="s">
        <v>446</v>
      </c>
      <c r="F184" s="77" t="s">
        <v>469</v>
      </c>
      <c r="G184" s="401"/>
      <c r="H184" s="2"/>
    </row>
    <row r="185" spans="1:8" ht="42.75" customHeight="1">
      <c r="A185" s="167" t="s">
        <v>403</v>
      </c>
      <c r="B185" s="77" t="s">
        <v>425</v>
      </c>
      <c r="C185" s="93"/>
      <c r="D185" s="154">
        <v>195775000</v>
      </c>
      <c r="E185" s="104" t="s">
        <v>462</v>
      </c>
      <c r="F185" s="77" t="s">
        <v>469</v>
      </c>
      <c r="G185" s="401"/>
      <c r="H185" s="2"/>
    </row>
    <row r="186" spans="1:8" ht="42.75" customHeight="1">
      <c r="A186" s="167" t="s">
        <v>404</v>
      </c>
      <c r="B186" s="77" t="s">
        <v>426</v>
      </c>
      <c r="C186" s="93"/>
      <c r="D186" s="154">
        <v>27000000</v>
      </c>
      <c r="E186" s="174" t="s">
        <v>463</v>
      </c>
      <c r="F186" s="77" t="s">
        <v>471</v>
      </c>
      <c r="G186" s="401"/>
      <c r="H186" s="2"/>
    </row>
    <row r="187" spans="1:8" ht="42.75" customHeight="1">
      <c r="A187" s="167" t="s">
        <v>405</v>
      </c>
      <c r="B187" s="77" t="s">
        <v>427</v>
      </c>
      <c r="C187" s="93"/>
      <c r="D187" s="154">
        <v>17500000</v>
      </c>
      <c r="E187" s="174" t="s">
        <v>463</v>
      </c>
      <c r="F187" s="77" t="s">
        <v>471</v>
      </c>
      <c r="G187" s="401"/>
      <c r="H187" s="2"/>
    </row>
    <row r="188" spans="1:8" ht="42.75" customHeight="1">
      <c r="A188" s="411" t="s">
        <v>406</v>
      </c>
      <c r="B188" s="170" t="s">
        <v>428</v>
      </c>
      <c r="C188" s="93"/>
      <c r="D188" s="154">
        <v>322245000</v>
      </c>
      <c r="E188" s="174" t="s">
        <v>464</v>
      </c>
      <c r="F188" s="77" t="s">
        <v>469</v>
      </c>
      <c r="G188" s="401"/>
      <c r="H188" s="2"/>
    </row>
    <row r="189" spans="1:8" ht="42.75" customHeight="1">
      <c r="A189" s="412"/>
      <c r="B189" s="170" t="s">
        <v>429</v>
      </c>
      <c r="C189" s="93"/>
      <c r="D189" s="154">
        <v>129734000</v>
      </c>
      <c r="E189" s="174" t="s">
        <v>464</v>
      </c>
      <c r="F189" s="77" t="s">
        <v>469</v>
      </c>
      <c r="G189" s="401"/>
      <c r="H189" s="2"/>
    </row>
    <row r="190" spans="1:8" ht="42.75" customHeight="1">
      <c r="A190" s="81" t="s">
        <v>407</v>
      </c>
      <c r="B190" s="169" t="s">
        <v>430</v>
      </c>
      <c r="C190" s="93"/>
      <c r="D190" s="154">
        <v>35000000</v>
      </c>
      <c r="E190" s="104" t="s">
        <v>465</v>
      </c>
      <c r="F190" s="77" t="s">
        <v>469</v>
      </c>
      <c r="G190" s="401"/>
      <c r="H190" s="2"/>
    </row>
    <row r="191" spans="1:8" ht="42.75" customHeight="1">
      <c r="A191" s="81" t="s">
        <v>408</v>
      </c>
      <c r="B191" s="77" t="s">
        <v>431</v>
      </c>
      <c r="C191" s="93"/>
      <c r="D191" s="159">
        <v>1200000000</v>
      </c>
      <c r="E191" s="104" t="s">
        <v>466</v>
      </c>
      <c r="F191" s="77" t="s">
        <v>469</v>
      </c>
      <c r="G191" s="401"/>
      <c r="H191" s="2"/>
    </row>
    <row r="192" spans="1:8" ht="42.75" customHeight="1">
      <c r="A192" s="153" t="s">
        <v>409</v>
      </c>
      <c r="B192" s="77" t="s">
        <v>432</v>
      </c>
      <c r="C192" s="93"/>
      <c r="D192" s="158">
        <v>12500000</v>
      </c>
      <c r="E192" s="177" t="s">
        <v>467</v>
      </c>
      <c r="F192" s="77" t="s">
        <v>469</v>
      </c>
      <c r="G192" s="401"/>
      <c r="H192" s="2"/>
    </row>
    <row r="193" spans="1:8" ht="42.75" customHeight="1">
      <c r="A193" s="153" t="s">
        <v>410</v>
      </c>
      <c r="B193" s="77" t="s">
        <v>433</v>
      </c>
      <c r="C193" s="93"/>
      <c r="D193" s="158">
        <v>738399017</v>
      </c>
      <c r="E193" s="177" t="s">
        <v>468</v>
      </c>
      <c r="F193" s="77" t="s">
        <v>470</v>
      </c>
      <c r="G193" s="402"/>
      <c r="H193" s="2"/>
    </row>
    <row r="194" spans="1:8" ht="24" customHeight="1">
      <c r="A194" s="144" t="s">
        <v>67</v>
      </c>
      <c r="B194" s="145"/>
      <c r="C194" s="145"/>
      <c r="D194" s="145"/>
      <c r="E194" s="102"/>
      <c r="F194" s="145"/>
      <c r="G194" s="146"/>
      <c r="H194" s="2"/>
    </row>
    <row r="195" spans="1:8" s="8" customFormat="1" ht="15.75">
      <c r="A195" s="6"/>
      <c r="B195" s="6"/>
      <c r="C195" s="6"/>
      <c r="D195" s="6"/>
      <c r="E195" s="189"/>
      <c r="F195" s="6"/>
      <c r="G195" s="6"/>
      <c r="H195" s="7"/>
    </row>
    <row r="196" spans="1:8" s="8" customFormat="1" ht="15.75">
      <c r="A196" s="6"/>
      <c r="B196" s="6"/>
      <c r="C196" s="6"/>
      <c r="D196" s="6"/>
      <c r="E196" s="189"/>
      <c r="F196" s="6"/>
      <c r="G196" s="6"/>
      <c r="H196" s="7"/>
    </row>
    <row r="197" spans="1:8" s="8" customFormat="1" ht="15.75">
      <c r="A197" s="6"/>
      <c r="B197" s="6"/>
      <c r="C197" s="6"/>
      <c r="D197" s="6"/>
      <c r="E197" s="189"/>
      <c r="F197" s="6"/>
      <c r="G197" s="6"/>
      <c r="H197" s="7"/>
    </row>
    <row r="198" spans="1:8" s="8" customFormat="1" ht="15.75">
      <c r="A198" s="6"/>
      <c r="B198" s="6"/>
      <c r="C198" s="6"/>
      <c r="D198" s="6"/>
      <c r="E198" s="189"/>
      <c r="F198" s="6"/>
      <c r="G198" s="6"/>
      <c r="H198" s="7"/>
    </row>
    <row r="199" spans="1:8" s="8" customFormat="1" ht="15.75">
      <c r="A199" s="6"/>
      <c r="B199" s="6"/>
      <c r="C199" s="6"/>
      <c r="D199" s="6"/>
      <c r="E199" s="189"/>
      <c r="F199" s="6"/>
      <c r="G199" s="6"/>
      <c r="H199" s="7"/>
    </row>
    <row r="200" spans="1:8" s="8" customFormat="1" ht="15.75">
      <c r="A200" s="6"/>
      <c r="B200" s="6"/>
      <c r="C200" s="6"/>
      <c r="D200" s="6"/>
      <c r="E200" s="189"/>
      <c r="F200" s="6"/>
      <c r="G200" s="6"/>
      <c r="H200" s="7"/>
    </row>
    <row r="201" spans="1:8" s="8" customFormat="1" ht="15.75">
      <c r="A201" s="6"/>
      <c r="B201" s="6"/>
      <c r="C201" s="6"/>
      <c r="D201" s="6"/>
      <c r="E201" s="189"/>
      <c r="F201" s="6"/>
      <c r="G201" s="6"/>
      <c r="H201" s="7"/>
    </row>
    <row r="202" spans="1:8" s="8" customFormat="1" ht="15.75">
      <c r="A202" s="6"/>
      <c r="B202" s="6"/>
      <c r="C202" s="6"/>
      <c r="D202" s="6"/>
      <c r="E202" s="189"/>
      <c r="F202" s="6"/>
      <c r="G202" s="6"/>
      <c r="H202" s="7"/>
    </row>
    <row r="203" spans="1:8" ht="17.25">
      <c r="A203" s="147" t="s">
        <v>109</v>
      </c>
      <c r="B203" s="148"/>
      <c r="C203" s="148"/>
      <c r="D203" s="148"/>
      <c r="E203" s="106"/>
      <c r="F203" s="148"/>
      <c r="G203" s="149"/>
      <c r="H203" s="2"/>
    </row>
    <row r="204" spans="1:8" ht="45.75" customHeight="1">
      <c r="A204" s="108" t="s">
        <v>33</v>
      </c>
      <c r="B204" s="108" t="s">
        <v>34</v>
      </c>
      <c r="C204" s="108" t="s">
        <v>19</v>
      </c>
      <c r="D204" s="110" t="s">
        <v>168</v>
      </c>
      <c r="E204" s="111" t="s">
        <v>169</v>
      </c>
      <c r="F204" s="112" t="s">
        <v>170</v>
      </c>
      <c r="G204" s="118" t="s">
        <v>35</v>
      </c>
      <c r="H204" s="397"/>
    </row>
    <row r="205" spans="1:8" ht="15.75" customHeight="1">
      <c r="A205" s="129">
        <v>100</v>
      </c>
      <c r="B205" s="40">
        <v>111</v>
      </c>
      <c r="C205" s="130" t="s">
        <v>197</v>
      </c>
      <c r="D205" s="131">
        <v>1806464387</v>
      </c>
      <c r="E205" s="199">
        <v>1208321403</v>
      </c>
      <c r="F205" s="132">
        <f>D205-E205</f>
        <v>598142984</v>
      </c>
      <c r="G205" s="392" t="s">
        <v>149</v>
      </c>
      <c r="H205" s="397"/>
    </row>
    <row r="206" spans="1:8" ht="15.75" customHeight="1">
      <c r="A206" s="129">
        <v>100</v>
      </c>
      <c r="B206" s="40">
        <v>113</v>
      </c>
      <c r="C206" s="45" t="s">
        <v>198</v>
      </c>
      <c r="D206" s="131">
        <v>95596000</v>
      </c>
      <c r="E206" s="133">
        <v>74045700</v>
      </c>
      <c r="F206" s="132">
        <f>D206-E206</f>
        <v>21550300</v>
      </c>
      <c r="G206" s="393"/>
      <c r="H206" s="397"/>
    </row>
    <row r="207" spans="1:8" ht="15.75" customHeight="1">
      <c r="A207" s="129">
        <v>100</v>
      </c>
      <c r="B207" s="40">
        <v>114</v>
      </c>
      <c r="C207" s="130" t="s">
        <v>199</v>
      </c>
      <c r="D207" s="131">
        <v>432862211</v>
      </c>
      <c r="E207" s="200">
        <v>377019040</v>
      </c>
      <c r="F207" s="50">
        <f>D207-E207</f>
        <v>55843171</v>
      </c>
      <c r="G207" s="393"/>
      <c r="H207" s="397"/>
    </row>
    <row r="208" spans="1:8" ht="15.75" customHeight="1">
      <c r="A208" s="71">
        <v>100</v>
      </c>
      <c r="B208" s="73">
        <v>123</v>
      </c>
      <c r="C208" s="45" t="s">
        <v>200</v>
      </c>
      <c r="D208" s="131">
        <v>43259802</v>
      </c>
      <c r="E208" s="133">
        <v>20766414</v>
      </c>
      <c r="F208" s="131">
        <f t="shared" ref="F208:F210" si="0">D208-E208</f>
        <v>22493388</v>
      </c>
      <c r="G208" s="393"/>
      <c r="H208" s="397"/>
    </row>
    <row r="209" spans="1:8" ht="15.75" customHeight="1">
      <c r="A209" s="129">
        <v>100</v>
      </c>
      <c r="B209" s="40">
        <v>125</v>
      </c>
      <c r="C209" s="130" t="s">
        <v>201</v>
      </c>
      <c r="D209" s="46">
        <v>15834901</v>
      </c>
      <c r="E209" s="200">
        <v>10618380</v>
      </c>
      <c r="F209" s="46">
        <f t="shared" si="0"/>
        <v>5216521</v>
      </c>
      <c r="G209" s="393"/>
      <c r="H209" s="397"/>
    </row>
    <row r="210" spans="1:8" ht="15.75" customHeight="1">
      <c r="A210" s="71">
        <v>100</v>
      </c>
      <c r="B210" s="73">
        <v>131</v>
      </c>
      <c r="C210" s="45" t="s">
        <v>202</v>
      </c>
      <c r="D210" s="131">
        <v>323964387</v>
      </c>
      <c r="E210" s="133">
        <v>273902673</v>
      </c>
      <c r="F210" s="132">
        <f t="shared" si="0"/>
        <v>50061714</v>
      </c>
      <c r="G210" s="393"/>
      <c r="H210" s="397"/>
    </row>
    <row r="211" spans="1:8" ht="18.75" customHeight="1">
      <c r="A211" s="71">
        <v>100</v>
      </c>
      <c r="B211" s="73">
        <v>133</v>
      </c>
      <c r="C211" s="45" t="s">
        <v>203</v>
      </c>
      <c r="D211" s="131">
        <v>408235627</v>
      </c>
      <c r="E211" s="133">
        <v>340586205</v>
      </c>
      <c r="F211" s="134">
        <f>D211-E211</f>
        <v>67649422</v>
      </c>
      <c r="G211" s="393"/>
      <c r="H211" s="397"/>
    </row>
    <row r="212" spans="1:8" ht="30.75" customHeight="1">
      <c r="A212" s="129">
        <v>100</v>
      </c>
      <c r="B212" s="40">
        <v>137</v>
      </c>
      <c r="C212" s="130" t="s">
        <v>204</v>
      </c>
      <c r="D212" s="131">
        <v>49865105</v>
      </c>
      <c r="E212" s="133">
        <v>39363830</v>
      </c>
      <c r="F212" s="134">
        <f t="shared" ref="F212:F242" si="1">D212-E212</f>
        <v>10501275</v>
      </c>
      <c r="G212" s="393"/>
      <c r="H212" s="397"/>
    </row>
    <row r="213" spans="1:8" ht="15.75" customHeight="1">
      <c r="A213" s="71">
        <v>100</v>
      </c>
      <c r="B213" s="78">
        <v>144</v>
      </c>
      <c r="C213" s="45" t="s">
        <v>205</v>
      </c>
      <c r="D213" s="131">
        <v>1431164712</v>
      </c>
      <c r="E213" s="133">
        <v>1329450215</v>
      </c>
      <c r="F213" s="134">
        <f t="shared" si="1"/>
        <v>101714497</v>
      </c>
      <c r="G213" s="393"/>
      <c r="H213" s="397"/>
    </row>
    <row r="214" spans="1:8" ht="15.75" customHeight="1">
      <c r="A214" s="71">
        <v>100</v>
      </c>
      <c r="B214" s="73">
        <v>145</v>
      </c>
      <c r="C214" s="135" t="s">
        <v>206</v>
      </c>
      <c r="D214" s="134">
        <v>251266061</v>
      </c>
      <c r="E214" s="47">
        <v>231044734</v>
      </c>
      <c r="F214" s="134">
        <f t="shared" si="1"/>
        <v>20221327</v>
      </c>
      <c r="G214" s="393"/>
      <c r="H214" s="397"/>
    </row>
    <row r="215" spans="1:8" ht="15.75" customHeight="1">
      <c r="A215" s="129">
        <v>100</v>
      </c>
      <c r="B215" s="40">
        <v>199</v>
      </c>
      <c r="C215" s="130" t="s">
        <v>207</v>
      </c>
      <c r="D215" s="134">
        <v>3549455</v>
      </c>
      <c r="E215" s="201">
        <v>0</v>
      </c>
      <c r="F215" s="132">
        <f t="shared" si="1"/>
        <v>3549455</v>
      </c>
      <c r="G215" s="393"/>
      <c r="H215" s="397"/>
    </row>
    <row r="216" spans="1:8" ht="15.75" customHeight="1">
      <c r="A216" s="129">
        <v>200</v>
      </c>
      <c r="B216" s="40">
        <v>211</v>
      </c>
      <c r="C216" s="136" t="s">
        <v>208</v>
      </c>
      <c r="D216" s="131">
        <v>55356500</v>
      </c>
      <c r="E216" s="133">
        <v>55271500</v>
      </c>
      <c r="F216" s="137">
        <f t="shared" si="1"/>
        <v>85000</v>
      </c>
      <c r="G216" s="393"/>
      <c r="H216" s="397"/>
    </row>
    <row r="217" spans="1:8" ht="15.75" customHeight="1">
      <c r="A217" s="129">
        <v>200</v>
      </c>
      <c r="B217" s="40">
        <v>212</v>
      </c>
      <c r="C217" s="136" t="s">
        <v>209</v>
      </c>
      <c r="D217" s="131">
        <v>36577779</v>
      </c>
      <c r="E217" s="133">
        <v>26756172</v>
      </c>
      <c r="F217" s="132">
        <f t="shared" si="1"/>
        <v>9821607</v>
      </c>
      <c r="G217" s="393"/>
      <c r="H217" s="397"/>
    </row>
    <row r="218" spans="1:8" ht="31.5" customHeight="1">
      <c r="A218" s="129">
        <v>200</v>
      </c>
      <c r="B218" s="40">
        <v>214</v>
      </c>
      <c r="C218" s="42" t="s">
        <v>210</v>
      </c>
      <c r="D218" s="131">
        <v>8053284</v>
      </c>
      <c r="E218" s="133">
        <v>2073051</v>
      </c>
      <c r="F218" s="137">
        <f t="shared" si="1"/>
        <v>5980233</v>
      </c>
      <c r="G218" s="393"/>
      <c r="H218" s="2"/>
    </row>
    <row r="219" spans="1:8" ht="15.75">
      <c r="A219" s="71">
        <v>200</v>
      </c>
      <c r="B219" s="78">
        <v>231</v>
      </c>
      <c r="C219" s="42" t="s">
        <v>211</v>
      </c>
      <c r="D219" s="48">
        <v>191120935</v>
      </c>
      <c r="E219" s="200">
        <v>135499300</v>
      </c>
      <c r="F219" s="51">
        <f t="shared" si="1"/>
        <v>55621635</v>
      </c>
      <c r="G219" s="393"/>
      <c r="H219" s="2"/>
    </row>
    <row r="220" spans="1:8" ht="21" customHeight="1">
      <c r="A220" s="129">
        <v>200</v>
      </c>
      <c r="B220" s="41">
        <v>232</v>
      </c>
      <c r="C220" s="136" t="s">
        <v>212</v>
      </c>
      <c r="D220" s="134">
        <v>2069842897</v>
      </c>
      <c r="E220" s="201">
        <v>1459548916</v>
      </c>
      <c r="F220" s="137">
        <f t="shared" si="1"/>
        <v>610293981</v>
      </c>
      <c r="G220" s="393"/>
      <c r="H220" s="2"/>
    </row>
    <row r="221" spans="1:8" ht="31.5" customHeight="1">
      <c r="A221" s="129">
        <v>200</v>
      </c>
      <c r="B221" s="43">
        <v>242</v>
      </c>
      <c r="C221" s="44" t="s">
        <v>213</v>
      </c>
      <c r="D221" s="131">
        <v>600000</v>
      </c>
      <c r="E221" s="200">
        <v>600000</v>
      </c>
      <c r="F221" s="137">
        <f t="shared" si="1"/>
        <v>0</v>
      </c>
      <c r="G221" s="393"/>
      <c r="H221" s="2"/>
    </row>
    <row r="222" spans="1:8" ht="42" customHeight="1">
      <c r="A222" s="129">
        <v>200</v>
      </c>
      <c r="B222" s="43">
        <v>243</v>
      </c>
      <c r="C222" s="44" t="s">
        <v>214</v>
      </c>
      <c r="D222" s="131">
        <v>75225580</v>
      </c>
      <c r="E222" s="200">
        <v>5508500</v>
      </c>
      <c r="F222" s="137">
        <f t="shared" si="1"/>
        <v>69717080</v>
      </c>
      <c r="G222" s="393"/>
      <c r="H222" s="2"/>
    </row>
    <row r="223" spans="1:8" ht="35.25" customHeight="1">
      <c r="A223" s="129">
        <v>200</v>
      </c>
      <c r="B223" s="43">
        <v>244</v>
      </c>
      <c r="C223" s="44" t="s">
        <v>215</v>
      </c>
      <c r="D223" s="131">
        <v>206198801</v>
      </c>
      <c r="E223" s="200">
        <v>206013930</v>
      </c>
      <c r="F223" s="132">
        <f t="shared" si="1"/>
        <v>184871</v>
      </c>
      <c r="G223" s="393"/>
      <c r="H223" s="2"/>
    </row>
    <row r="224" spans="1:8" ht="28.5" customHeight="1">
      <c r="A224" s="129">
        <v>200</v>
      </c>
      <c r="B224" s="43">
        <v>245</v>
      </c>
      <c r="C224" s="44" t="s">
        <v>216</v>
      </c>
      <c r="D224" s="131">
        <v>0</v>
      </c>
      <c r="E224" s="200">
        <v>0</v>
      </c>
      <c r="F224" s="137">
        <f t="shared" si="1"/>
        <v>0</v>
      </c>
      <c r="G224" s="393"/>
      <c r="H224" s="2"/>
    </row>
    <row r="225" spans="1:8" ht="25.5" customHeight="1">
      <c r="A225" s="129">
        <v>200</v>
      </c>
      <c r="B225" s="43">
        <v>251</v>
      </c>
      <c r="C225" s="136" t="s">
        <v>217</v>
      </c>
      <c r="D225" s="131">
        <v>310200000</v>
      </c>
      <c r="E225" s="200">
        <v>0</v>
      </c>
      <c r="F225" s="132">
        <f t="shared" si="1"/>
        <v>310200000</v>
      </c>
      <c r="G225" s="393"/>
      <c r="H225" s="2"/>
    </row>
    <row r="226" spans="1:8" ht="29.25" customHeight="1">
      <c r="A226" s="129">
        <v>200</v>
      </c>
      <c r="B226" s="43">
        <v>262</v>
      </c>
      <c r="C226" s="136" t="s">
        <v>218</v>
      </c>
      <c r="D226" s="131">
        <v>9112250</v>
      </c>
      <c r="E226" s="200">
        <v>0</v>
      </c>
      <c r="F226" s="137">
        <f>D226-E226</f>
        <v>9112250</v>
      </c>
      <c r="G226" s="393"/>
      <c r="H226" s="2"/>
    </row>
    <row r="227" spans="1:8" ht="23.25" customHeight="1">
      <c r="A227" s="129">
        <v>200</v>
      </c>
      <c r="B227" s="43">
        <v>263</v>
      </c>
      <c r="C227" s="136" t="s">
        <v>219</v>
      </c>
      <c r="D227" s="131">
        <v>500000</v>
      </c>
      <c r="E227" s="200">
        <v>0</v>
      </c>
      <c r="F227" s="132">
        <f t="shared" si="1"/>
        <v>500000</v>
      </c>
      <c r="G227" s="393"/>
      <c r="H227" s="2"/>
    </row>
    <row r="228" spans="1:8" ht="15.75">
      <c r="A228" s="129">
        <v>200</v>
      </c>
      <c r="B228" s="43">
        <v>264</v>
      </c>
      <c r="C228" s="136" t="s">
        <v>220</v>
      </c>
      <c r="D228" s="134">
        <v>350214332</v>
      </c>
      <c r="E228" s="200">
        <v>119957133</v>
      </c>
      <c r="F228" s="132">
        <f t="shared" si="1"/>
        <v>230257199</v>
      </c>
      <c r="G228" s="393"/>
      <c r="H228" s="2"/>
    </row>
    <row r="229" spans="1:8" ht="15.75">
      <c r="A229" s="71">
        <v>200</v>
      </c>
      <c r="B229" s="73">
        <v>265</v>
      </c>
      <c r="C229" s="44" t="s">
        <v>221</v>
      </c>
      <c r="D229" s="131">
        <v>0</v>
      </c>
      <c r="E229" s="200">
        <v>0</v>
      </c>
      <c r="F229" s="132">
        <f>D229-E229</f>
        <v>0</v>
      </c>
      <c r="G229" s="393"/>
      <c r="H229" s="2"/>
    </row>
    <row r="230" spans="1:8" ht="25.5">
      <c r="A230" s="71"/>
      <c r="B230" s="73">
        <v>266</v>
      </c>
      <c r="C230" s="44" t="s">
        <v>222</v>
      </c>
      <c r="D230" s="131">
        <v>5000000</v>
      </c>
      <c r="E230" s="200">
        <v>0</v>
      </c>
      <c r="F230" s="132">
        <f>D230-E230</f>
        <v>5000000</v>
      </c>
      <c r="G230" s="393"/>
      <c r="H230" s="2"/>
    </row>
    <row r="231" spans="1:8" ht="27.75" customHeight="1">
      <c r="A231" s="129">
        <v>200</v>
      </c>
      <c r="B231" s="40">
        <v>268</v>
      </c>
      <c r="C231" s="130" t="s">
        <v>223</v>
      </c>
      <c r="D231" s="131">
        <v>116787820</v>
      </c>
      <c r="E231" s="200">
        <v>66386000</v>
      </c>
      <c r="F231" s="132">
        <f>D231-E231</f>
        <v>50401820</v>
      </c>
      <c r="G231" s="393"/>
      <c r="H231" s="2"/>
    </row>
    <row r="232" spans="1:8" ht="15.75">
      <c r="A232" s="129">
        <v>200</v>
      </c>
      <c r="B232" s="43">
        <v>269</v>
      </c>
      <c r="C232" s="136" t="s">
        <v>224</v>
      </c>
      <c r="D232" s="131">
        <v>30000000</v>
      </c>
      <c r="E232" s="200">
        <v>23264940</v>
      </c>
      <c r="F232" s="132">
        <f>D232-E232</f>
        <v>6735060</v>
      </c>
      <c r="G232" s="393"/>
      <c r="H232" s="2"/>
    </row>
    <row r="233" spans="1:8" ht="15.75">
      <c r="A233" s="129">
        <v>200</v>
      </c>
      <c r="B233" s="40">
        <v>271</v>
      </c>
      <c r="C233" s="130" t="s">
        <v>225</v>
      </c>
      <c r="D233" s="131">
        <v>331328277</v>
      </c>
      <c r="E233" s="200">
        <v>227760000</v>
      </c>
      <c r="F233" s="137">
        <f t="shared" si="1"/>
        <v>103568277</v>
      </c>
      <c r="G233" s="393"/>
      <c r="H233" s="2"/>
    </row>
    <row r="234" spans="1:8" ht="15.75">
      <c r="A234" s="129">
        <v>200</v>
      </c>
      <c r="B234" s="43">
        <v>281</v>
      </c>
      <c r="C234" s="136" t="s">
        <v>226</v>
      </c>
      <c r="D234" s="46">
        <v>6830000</v>
      </c>
      <c r="E234" s="200">
        <v>0</v>
      </c>
      <c r="F234" s="46">
        <f t="shared" si="1"/>
        <v>6830000</v>
      </c>
      <c r="G234" s="393"/>
      <c r="H234" s="2"/>
    </row>
    <row r="235" spans="1:8" ht="21" customHeight="1">
      <c r="A235" s="71">
        <v>200</v>
      </c>
      <c r="B235" s="72">
        <v>284</v>
      </c>
      <c r="C235" s="86" t="s">
        <v>227</v>
      </c>
      <c r="D235" s="131">
        <v>7020848</v>
      </c>
      <c r="E235" s="200">
        <v>0</v>
      </c>
      <c r="F235" s="132">
        <f t="shared" si="1"/>
        <v>7020848</v>
      </c>
      <c r="G235" s="393"/>
      <c r="H235" s="2"/>
    </row>
    <row r="236" spans="1:8" ht="15.75">
      <c r="A236" s="129">
        <v>200</v>
      </c>
      <c r="B236" s="43">
        <v>291</v>
      </c>
      <c r="C236" s="136" t="s">
        <v>228</v>
      </c>
      <c r="D236" s="131">
        <v>4500000</v>
      </c>
      <c r="E236" s="200">
        <v>4000000</v>
      </c>
      <c r="F236" s="132">
        <f t="shared" si="1"/>
        <v>500000</v>
      </c>
      <c r="G236" s="393"/>
      <c r="H236" s="2"/>
    </row>
    <row r="237" spans="1:8" ht="15.75">
      <c r="A237" s="71">
        <v>300</v>
      </c>
      <c r="B237" s="72">
        <v>311</v>
      </c>
      <c r="C237" s="44" t="s">
        <v>229</v>
      </c>
      <c r="D237" s="131">
        <v>18190700</v>
      </c>
      <c r="E237" s="200">
        <v>14940000</v>
      </c>
      <c r="F237" s="132">
        <f t="shared" si="1"/>
        <v>3250700</v>
      </c>
      <c r="G237" s="393"/>
      <c r="H237" s="2"/>
    </row>
    <row r="238" spans="1:8" ht="15.75">
      <c r="A238" s="129">
        <v>300</v>
      </c>
      <c r="B238" s="43">
        <v>322</v>
      </c>
      <c r="C238" s="136" t="s">
        <v>230</v>
      </c>
      <c r="D238" s="131">
        <v>84000000</v>
      </c>
      <c r="E238" s="200">
        <v>83781000</v>
      </c>
      <c r="F238" s="137">
        <f t="shared" si="1"/>
        <v>219000</v>
      </c>
      <c r="G238" s="393"/>
      <c r="H238" s="2"/>
    </row>
    <row r="239" spans="1:8" ht="15.75">
      <c r="A239" s="129">
        <v>300</v>
      </c>
      <c r="B239" s="43">
        <v>323</v>
      </c>
      <c r="C239" s="136" t="s">
        <v>231</v>
      </c>
      <c r="D239" s="131">
        <v>0</v>
      </c>
      <c r="E239" s="200">
        <v>0</v>
      </c>
      <c r="F239" s="132">
        <f t="shared" si="1"/>
        <v>0</v>
      </c>
      <c r="G239" s="393"/>
      <c r="H239" s="2"/>
    </row>
    <row r="240" spans="1:8" ht="15.75">
      <c r="A240" s="129">
        <v>300</v>
      </c>
      <c r="B240" s="43">
        <v>324</v>
      </c>
      <c r="C240" s="136" t="s">
        <v>232</v>
      </c>
      <c r="D240" s="131">
        <v>0</v>
      </c>
      <c r="E240" s="200">
        <v>0</v>
      </c>
      <c r="F240" s="137">
        <f t="shared" si="1"/>
        <v>0</v>
      </c>
      <c r="G240" s="393"/>
      <c r="H240" s="2"/>
    </row>
    <row r="241" spans="1:8" ht="15.75">
      <c r="A241" s="129">
        <v>300</v>
      </c>
      <c r="B241" s="43">
        <v>331</v>
      </c>
      <c r="C241" s="136" t="s">
        <v>233</v>
      </c>
      <c r="D241" s="131">
        <v>3558800</v>
      </c>
      <c r="E241" s="200">
        <v>3481400</v>
      </c>
      <c r="F241" s="131">
        <f t="shared" si="1"/>
        <v>77400</v>
      </c>
      <c r="G241" s="393"/>
      <c r="H241" s="2"/>
    </row>
    <row r="242" spans="1:8" ht="15.75">
      <c r="A242" s="129">
        <v>300</v>
      </c>
      <c r="B242" s="43">
        <v>333</v>
      </c>
      <c r="C242" s="136" t="s">
        <v>234</v>
      </c>
      <c r="D242" s="131">
        <v>30000000</v>
      </c>
      <c r="E242" s="200">
        <v>0</v>
      </c>
      <c r="F242" s="137">
        <f t="shared" si="1"/>
        <v>30000000</v>
      </c>
      <c r="G242" s="393"/>
      <c r="H242" s="2"/>
    </row>
    <row r="243" spans="1:8" ht="15.75">
      <c r="A243" s="129">
        <v>300</v>
      </c>
      <c r="B243" s="43">
        <v>334</v>
      </c>
      <c r="C243" s="136" t="s">
        <v>235</v>
      </c>
      <c r="D243" s="131">
        <v>0</v>
      </c>
      <c r="E243" s="202">
        <v>0</v>
      </c>
      <c r="F243" s="134">
        <f>D243-E243</f>
        <v>0</v>
      </c>
      <c r="G243" s="393"/>
      <c r="H243" s="2"/>
    </row>
    <row r="244" spans="1:8" ht="15.75">
      <c r="A244" s="71">
        <v>300</v>
      </c>
      <c r="B244" s="72">
        <v>335</v>
      </c>
      <c r="C244" s="44" t="s">
        <v>236</v>
      </c>
      <c r="D244" s="131">
        <v>7633200</v>
      </c>
      <c r="E244" s="200">
        <v>0</v>
      </c>
      <c r="F244" s="132">
        <f>D244-E244</f>
        <v>7633200</v>
      </c>
      <c r="G244" s="393"/>
      <c r="H244" s="2"/>
    </row>
    <row r="245" spans="1:8" ht="15.75">
      <c r="A245" s="71">
        <v>300</v>
      </c>
      <c r="B245" s="72">
        <v>341</v>
      </c>
      <c r="C245" s="44" t="s">
        <v>237</v>
      </c>
      <c r="D245" s="131">
        <v>38710440</v>
      </c>
      <c r="E245" s="200">
        <v>36839350</v>
      </c>
      <c r="F245" s="137">
        <f>D245-E245</f>
        <v>1871090</v>
      </c>
      <c r="G245" s="393"/>
      <c r="H245" s="2"/>
    </row>
    <row r="246" spans="1:8" ht="15" customHeight="1">
      <c r="A246" s="71">
        <v>300</v>
      </c>
      <c r="B246" s="72">
        <v>342</v>
      </c>
      <c r="C246" s="44" t="s">
        <v>238</v>
      </c>
      <c r="D246" s="131">
        <v>342948775</v>
      </c>
      <c r="E246" s="200">
        <v>26675010</v>
      </c>
      <c r="F246" s="137">
        <f t="shared" ref="F246:F267" si="2">D246-E246</f>
        <v>316273765</v>
      </c>
      <c r="G246" s="393"/>
      <c r="H246" s="2"/>
    </row>
    <row r="247" spans="1:8" ht="15" customHeight="1">
      <c r="A247" s="71">
        <v>300</v>
      </c>
      <c r="B247" s="72">
        <v>343</v>
      </c>
      <c r="C247" s="44" t="s">
        <v>239</v>
      </c>
      <c r="D247" s="131">
        <v>20459650</v>
      </c>
      <c r="E247" s="200">
        <v>0</v>
      </c>
      <c r="F247" s="137">
        <f t="shared" si="2"/>
        <v>20459650</v>
      </c>
      <c r="G247" s="393"/>
      <c r="H247" s="2"/>
    </row>
    <row r="248" spans="1:8" ht="15" customHeight="1">
      <c r="A248" s="129">
        <v>300</v>
      </c>
      <c r="B248" s="43">
        <v>346</v>
      </c>
      <c r="C248" s="136" t="s">
        <v>240</v>
      </c>
      <c r="D248" s="131">
        <v>9202144</v>
      </c>
      <c r="E248" s="200">
        <v>51000</v>
      </c>
      <c r="F248" s="132">
        <f t="shared" si="2"/>
        <v>9151144</v>
      </c>
      <c r="G248" s="393"/>
      <c r="H248" s="2"/>
    </row>
    <row r="249" spans="1:8" ht="15" customHeight="1">
      <c r="A249" s="129">
        <v>300</v>
      </c>
      <c r="B249" s="43">
        <v>351</v>
      </c>
      <c r="C249" s="136" t="s">
        <v>241</v>
      </c>
      <c r="D249" s="131">
        <v>155000</v>
      </c>
      <c r="E249" s="199">
        <v>0</v>
      </c>
      <c r="F249" s="134">
        <f t="shared" si="2"/>
        <v>155000</v>
      </c>
      <c r="G249" s="393"/>
      <c r="H249" s="2"/>
    </row>
    <row r="250" spans="1:8" ht="27.75" customHeight="1">
      <c r="A250" s="129"/>
      <c r="B250" s="43">
        <v>352</v>
      </c>
      <c r="C250" s="136" t="s">
        <v>242</v>
      </c>
      <c r="D250" s="131">
        <v>45000000</v>
      </c>
      <c r="E250" s="199">
        <v>1837694</v>
      </c>
      <c r="F250" s="134">
        <f t="shared" si="2"/>
        <v>43162306</v>
      </c>
      <c r="G250" s="393"/>
      <c r="H250" s="2"/>
    </row>
    <row r="251" spans="1:8" ht="15" customHeight="1">
      <c r="A251" s="129">
        <v>300</v>
      </c>
      <c r="B251" s="43">
        <v>355</v>
      </c>
      <c r="C251" s="136" t="s">
        <v>243</v>
      </c>
      <c r="D251" s="131">
        <v>36549000</v>
      </c>
      <c r="E251" s="200">
        <v>22519000</v>
      </c>
      <c r="F251" s="132">
        <f t="shared" si="2"/>
        <v>14030000</v>
      </c>
      <c r="G251" s="393"/>
      <c r="H251" s="2"/>
    </row>
    <row r="252" spans="1:8" ht="30.75" customHeight="1">
      <c r="A252" s="129">
        <v>300</v>
      </c>
      <c r="B252" s="43">
        <v>358</v>
      </c>
      <c r="C252" s="44" t="s">
        <v>244</v>
      </c>
      <c r="D252" s="131">
        <v>5462150</v>
      </c>
      <c r="E252" s="200">
        <v>0</v>
      </c>
      <c r="F252" s="132">
        <f t="shared" si="2"/>
        <v>5462150</v>
      </c>
      <c r="G252" s="393"/>
      <c r="H252" s="2"/>
    </row>
    <row r="253" spans="1:8" ht="15" customHeight="1">
      <c r="A253" s="129">
        <v>300</v>
      </c>
      <c r="B253" s="43">
        <v>361</v>
      </c>
      <c r="C253" s="136" t="s">
        <v>245</v>
      </c>
      <c r="D253" s="131">
        <v>1000000000</v>
      </c>
      <c r="E253" s="200">
        <v>1000000000</v>
      </c>
      <c r="F253" s="132">
        <f t="shared" si="2"/>
        <v>0</v>
      </c>
      <c r="G253" s="393"/>
      <c r="H253" s="2"/>
    </row>
    <row r="254" spans="1:8" ht="15" customHeight="1">
      <c r="A254" s="129">
        <v>300</v>
      </c>
      <c r="B254" s="43">
        <v>362</v>
      </c>
      <c r="C254" s="136" t="s">
        <v>246</v>
      </c>
      <c r="D254" s="131">
        <v>0</v>
      </c>
      <c r="E254" s="200">
        <v>0</v>
      </c>
      <c r="F254" s="132">
        <f t="shared" si="2"/>
        <v>0</v>
      </c>
      <c r="G254" s="393"/>
      <c r="H254" s="2"/>
    </row>
    <row r="255" spans="1:8" ht="15" customHeight="1">
      <c r="A255" s="129">
        <v>300</v>
      </c>
      <c r="B255" s="43">
        <v>392</v>
      </c>
      <c r="C255" s="44" t="s">
        <v>247</v>
      </c>
      <c r="D255" s="131">
        <v>125602860</v>
      </c>
      <c r="E255" s="200">
        <v>123130000</v>
      </c>
      <c r="F255" s="137">
        <f t="shared" si="2"/>
        <v>2472860</v>
      </c>
      <c r="G255" s="393"/>
      <c r="H255" s="2"/>
    </row>
    <row r="256" spans="1:8" ht="26.25" customHeight="1">
      <c r="A256" s="129">
        <v>300</v>
      </c>
      <c r="B256" s="43">
        <v>394</v>
      </c>
      <c r="C256" s="44" t="s">
        <v>248</v>
      </c>
      <c r="D256" s="131">
        <v>9274500</v>
      </c>
      <c r="E256" s="200">
        <v>3050000</v>
      </c>
      <c r="F256" s="132">
        <f t="shared" si="2"/>
        <v>6224500</v>
      </c>
      <c r="G256" s="393"/>
      <c r="H256" s="2"/>
    </row>
    <row r="257" spans="1:8" ht="30.75" customHeight="1">
      <c r="A257" s="129">
        <v>300</v>
      </c>
      <c r="B257" s="43">
        <v>399</v>
      </c>
      <c r="C257" s="44" t="s">
        <v>249</v>
      </c>
      <c r="D257" s="131">
        <v>10053412</v>
      </c>
      <c r="E257" s="200">
        <v>8976950</v>
      </c>
      <c r="F257" s="132">
        <f t="shared" si="2"/>
        <v>1076462</v>
      </c>
      <c r="G257" s="393"/>
      <c r="H257" s="2"/>
    </row>
    <row r="258" spans="1:8" ht="30.75" customHeight="1">
      <c r="A258" s="129">
        <v>500</v>
      </c>
      <c r="B258" s="43">
        <v>534</v>
      </c>
      <c r="C258" s="44" t="s">
        <v>250</v>
      </c>
      <c r="D258" s="131">
        <v>0</v>
      </c>
      <c r="E258" s="200">
        <v>0</v>
      </c>
      <c r="F258" s="132">
        <f t="shared" si="2"/>
        <v>0</v>
      </c>
      <c r="G258" s="393"/>
      <c r="H258" s="2"/>
    </row>
    <row r="259" spans="1:8" ht="30.75" customHeight="1">
      <c r="A259" s="77">
        <v>500</v>
      </c>
      <c r="B259" s="79">
        <v>536</v>
      </c>
      <c r="C259" s="44" t="s">
        <v>251</v>
      </c>
      <c r="D259" s="131">
        <v>7750000</v>
      </c>
      <c r="E259" s="200">
        <v>337500</v>
      </c>
      <c r="F259" s="132">
        <f t="shared" si="2"/>
        <v>7412500</v>
      </c>
      <c r="G259" s="393"/>
      <c r="H259" s="2"/>
    </row>
    <row r="260" spans="1:8" ht="30.75" customHeight="1">
      <c r="A260" s="77"/>
      <c r="B260" s="79">
        <v>538</v>
      </c>
      <c r="C260" s="44" t="s">
        <v>252</v>
      </c>
      <c r="D260" s="131">
        <v>106692334</v>
      </c>
      <c r="E260" s="200">
        <v>0</v>
      </c>
      <c r="F260" s="132">
        <f t="shared" si="2"/>
        <v>106692334</v>
      </c>
      <c r="G260" s="393"/>
      <c r="H260" s="2"/>
    </row>
    <row r="261" spans="1:8" ht="17.25" customHeight="1">
      <c r="A261" s="71">
        <v>500</v>
      </c>
      <c r="B261" s="72">
        <v>541</v>
      </c>
      <c r="C261" s="44" t="s">
        <v>253</v>
      </c>
      <c r="D261" s="131">
        <v>141216796</v>
      </c>
      <c r="E261" s="200">
        <v>37200000</v>
      </c>
      <c r="F261" s="132">
        <f t="shared" si="2"/>
        <v>104016796</v>
      </c>
      <c r="G261" s="393"/>
      <c r="H261" s="2"/>
    </row>
    <row r="262" spans="1:8" ht="25.5" customHeight="1">
      <c r="A262" s="129">
        <v>500</v>
      </c>
      <c r="B262" s="43">
        <v>542</v>
      </c>
      <c r="C262" s="44" t="s">
        <v>254</v>
      </c>
      <c r="D262" s="131">
        <v>58700000</v>
      </c>
      <c r="E262" s="200">
        <v>12500000</v>
      </c>
      <c r="F262" s="132">
        <f t="shared" si="2"/>
        <v>46200000</v>
      </c>
      <c r="G262" s="393"/>
      <c r="H262" s="2"/>
    </row>
    <row r="263" spans="1:8" ht="29.25" customHeight="1">
      <c r="A263" s="129">
        <v>500</v>
      </c>
      <c r="B263" s="43">
        <v>543</v>
      </c>
      <c r="C263" s="44" t="s">
        <v>255</v>
      </c>
      <c r="D263" s="131">
        <v>71668800</v>
      </c>
      <c r="E263" s="200">
        <v>0</v>
      </c>
      <c r="F263" s="132">
        <f t="shared" si="2"/>
        <v>71668800</v>
      </c>
      <c r="G263" s="393"/>
      <c r="H263" s="2"/>
    </row>
    <row r="264" spans="1:8" ht="24" customHeight="1">
      <c r="A264" s="129">
        <v>800</v>
      </c>
      <c r="B264" s="43">
        <v>831</v>
      </c>
      <c r="C264" s="45" t="s">
        <v>256</v>
      </c>
      <c r="D264" s="131">
        <v>11648162581</v>
      </c>
      <c r="E264" s="200">
        <v>11455214581</v>
      </c>
      <c r="F264" s="132">
        <f t="shared" si="2"/>
        <v>192948000</v>
      </c>
      <c r="G264" s="393"/>
      <c r="H264" s="2"/>
    </row>
    <row r="265" spans="1:8" ht="21" customHeight="1">
      <c r="A265" s="129">
        <v>800</v>
      </c>
      <c r="B265" s="43">
        <v>831</v>
      </c>
      <c r="C265" s="45" t="s">
        <v>257</v>
      </c>
      <c r="D265" s="131">
        <v>0</v>
      </c>
      <c r="E265" s="200">
        <v>0</v>
      </c>
      <c r="F265" s="132">
        <f t="shared" si="2"/>
        <v>0</v>
      </c>
      <c r="G265" s="393"/>
      <c r="H265" s="2"/>
    </row>
    <row r="266" spans="1:8" ht="23.25" customHeight="1">
      <c r="A266" s="129">
        <v>800</v>
      </c>
      <c r="B266" s="138">
        <v>831</v>
      </c>
      <c r="C266" s="135" t="s">
        <v>258</v>
      </c>
      <c r="D266" s="132">
        <v>10104604668</v>
      </c>
      <c r="E266" s="200">
        <v>8739409412</v>
      </c>
      <c r="F266" s="137">
        <f t="shared" si="2"/>
        <v>1365195256</v>
      </c>
      <c r="G266" s="393"/>
      <c r="H266" s="2"/>
    </row>
    <row r="267" spans="1:8" ht="22.5" customHeight="1">
      <c r="A267" s="129">
        <v>840</v>
      </c>
      <c r="B267" s="40">
        <v>841</v>
      </c>
      <c r="C267" s="44" t="s">
        <v>259</v>
      </c>
      <c r="D267" s="131">
        <v>17824500</v>
      </c>
      <c r="E267" s="200">
        <v>17824500</v>
      </c>
      <c r="F267" s="132">
        <f t="shared" si="2"/>
        <v>0</v>
      </c>
      <c r="G267" s="393"/>
      <c r="H267" s="2"/>
    </row>
    <row r="268" spans="1:8" ht="21.75" customHeight="1">
      <c r="A268" s="71">
        <v>840</v>
      </c>
      <c r="B268" s="72">
        <v>846</v>
      </c>
      <c r="C268" s="44" t="s">
        <v>260</v>
      </c>
      <c r="D268" s="131">
        <v>0</v>
      </c>
      <c r="E268" s="200">
        <v>0</v>
      </c>
      <c r="F268" s="132">
        <f>D268-E268</f>
        <v>0</v>
      </c>
      <c r="G268" s="393"/>
      <c r="H268" s="2"/>
    </row>
    <row r="269" spans="1:8" ht="12.75" customHeight="1">
      <c r="A269" s="129">
        <v>900</v>
      </c>
      <c r="B269" s="43">
        <v>910</v>
      </c>
      <c r="C269" s="136" t="s">
        <v>261</v>
      </c>
      <c r="D269" s="49">
        <v>0</v>
      </c>
      <c r="E269" s="200">
        <v>0</v>
      </c>
      <c r="F269" s="132">
        <f>D269-E269</f>
        <v>0</v>
      </c>
      <c r="G269" s="393"/>
      <c r="H269" s="2"/>
    </row>
    <row r="270" spans="1:8" ht="42.75" customHeight="1">
      <c r="A270" s="82"/>
      <c r="B270" s="395" t="s">
        <v>171</v>
      </c>
      <c r="C270" s="396"/>
      <c r="D270" s="139">
        <f>SUM(D205:D269)</f>
        <v>32619952261</v>
      </c>
      <c r="E270" s="196">
        <f>SUM(E205:E269)</f>
        <v>27825525433</v>
      </c>
      <c r="F270" s="140">
        <f>SUM(F205:F269)</f>
        <v>4794426828</v>
      </c>
      <c r="G270" s="394"/>
      <c r="H270" s="2"/>
    </row>
    <row r="271" spans="1:8" s="8" customFormat="1" ht="327" customHeight="1">
      <c r="A271" s="389"/>
      <c r="B271" s="390"/>
      <c r="C271" s="390"/>
      <c r="D271" s="390"/>
      <c r="E271" s="390"/>
      <c r="F271" s="390"/>
      <c r="G271" s="391"/>
      <c r="H271" s="7"/>
    </row>
    <row r="272" spans="1:8" s="8" customFormat="1" ht="15.75">
      <c r="A272" s="6"/>
      <c r="B272" s="6"/>
      <c r="C272" s="6"/>
      <c r="D272" s="6"/>
      <c r="E272" s="189"/>
      <c r="F272" s="6"/>
      <c r="G272" s="6"/>
      <c r="H272" s="7"/>
    </row>
    <row r="273" spans="1:8" s="8" customFormat="1" ht="15.75">
      <c r="A273" s="6"/>
      <c r="B273" s="6"/>
      <c r="C273" s="6"/>
      <c r="D273" s="6"/>
      <c r="E273" s="189"/>
      <c r="F273" s="6"/>
      <c r="G273" s="6"/>
      <c r="H273" s="7"/>
    </row>
    <row r="274" spans="1:8" s="8" customFormat="1" ht="15.75">
      <c r="A274" s="6"/>
      <c r="B274" s="6"/>
      <c r="C274" s="6"/>
      <c r="D274" s="6"/>
      <c r="E274" s="189"/>
      <c r="F274" s="6"/>
      <c r="G274" s="6"/>
      <c r="H274" s="7"/>
    </row>
    <row r="275" spans="1:8" s="8" customFormat="1" ht="15.75">
      <c r="A275" s="6"/>
      <c r="B275" s="6"/>
      <c r="C275" s="6"/>
      <c r="D275" s="6"/>
      <c r="E275" s="189"/>
      <c r="F275" s="6"/>
      <c r="G275" s="6"/>
      <c r="H275" s="7"/>
    </row>
    <row r="276" spans="1:8" s="8" customFormat="1" ht="15.75">
      <c r="A276" s="6"/>
      <c r="B276" s="6"/>
      <c r="C276" s="6"/>
      <c r="D276" s="6"/>
      <c r="E276" s="189"/>
      <c r="F276" s="6"/>
      <c r="G276" s="6"/>
      <c r="H276" s="7"/>
    </row>
    <row r="277" spans="1:8" s="8" customFormat="1" ht="15.75">
      <c r="A277" s="6"/>
      <c r="B277" s="6"/>
      <c r="C277" s="6"/>
      <c r="D277" s="6"/>
      <c r="E277" s="189"/>
      <c r="F277" s="6"/>
      <c r="G277" s="6"/>
      <c r="H277" s="7"/>
    </row>
    <row r="278" spans="1:8" ht="18.75">
      <c r="A278" s="249" t="s">
        <v>58</v>
      </c>
      <c r="B278" s="250"/>
      <c r="C278" s="250"/>
      <c r="D278" s="250"/>
      <c r="E278" s="250"/>
      <c r="F278" s="250"/>
      <c r="G278" s="251"/>
      <c r="H278" s="2"/>
    </row>
    <row r="279" spans="1:8" ht="16.5">
      <c r="A279" s="252" t="s">
        <v>37</v>
      </c>
      <c r="B279" s="253"/>
      <c r="C279" s="253"/>
      <c r="D279" s="253"/>
      <c r="E279" s="253"/>
      <c r="F279" s="253"/>
      <c r="G279" s="254"/>
      <c r="H279" s="2"/>
    </row>
    <row r="280" spans="1:8" ht="31.5" customHeight="1">
      <c r="A280" s="113" t="s">
        <v>18</v>
      </c>
      <c r="B280" s="113" t="s">
        <v>38</v>
      </c>
      <c r="C280" s="222" t="s">
        <v>19</v>
      </c>
      <c r="D280" s="223"/>
      <c r="E280" s="222" t="s">
        <v>39</v>
      </c>
      <c r="F280" s="223"/>
      <c r="G280" s="113" t="s">
        <v>40</v>
      </c>
      <c r="H280" s="2"/>
    </row>
    <row r="281" spans="1:8" ht="35.1" customHeight="1">
      <c r="A281" s="22"/>
      <c r="B281" s="29" t="s">
        <v>79</v>
      </c>
      <c r="C281" s="229" t="s">
        <v>82</v>
      </c>
      <c r="D281" s="230"/>
      <c r="E281" s="239" t="s">
        <v>91</v>
      </c>
      <c r="F281" s="241"/>
      <c r="G281" s="31" t="s">
        <v>92</v>
      </c>
      <c r="H281" s="2"/>
    </row>
    <row r="282" spans="1:8" ht="35.1" customHeight="1">
      <c r="A282" s="22"/>
      <c r="B282" s="30" t="s">
        <v>80</v>
      </c>
      <c r="C282" s="239" t="s">
        <v>83</v>
      </c>
      <c r="D282" s="241"/>
      <c r="E282" s="239" t="s">
        <v>90</v>
      </c>
      <c r="F282" s="241"/>
      <c r="G282" s="32" t="s">
        <v>93</v>
      </c>
      <c r="H282" s="2"/>
    </row>
    <row r="283" spans="1:8" ht="35.1" customHeight="1">
      <c r="A283" s="22"/>
      <c r="B283" s="30" t="s">
        <v>80</v>
      </c>
      <c r="C283" s="239" t="s">
        <v>84</v>
      </c>
      <c r="D283" s="241"/>
      <c r="E283" s="239" t="s">
        <v>90</v>
      </c>
      <c r="F283" s="241"/>
      <c r="G283" s="32" t="s">
        <v>94</v>
      </c>
      <c r="H283" s="2"/>
    </row>
    <row r="284" spans="1:8" ht="35.1" customHeight="1">
      <c r="A284" s="22"/>
      <c r="B284" s="30" t="s">
        <v>80</v>
      </c>
      <c r="C284" s="239" t="s">
        <v>85</v>
      </c>
      <c r="D284" s="241"/>
      <c r="E284" s="239" t="s">
        <v>90</v>
      </c>
      <c r="F284" s="241"/>
      <c r="G284" s="32" t="s">
        <v>94</v>
      </c>
      <c r="H284" s="2"/>
    </row>
    <row r="285" spans="1:8" ht="35.1" customHeight="1">
      <c r="A285" s="22"/>
      <c r="B285" s="29" t="s">
        <v>81</v>
      </c>
      <c r="C285" s="229" t="s">
        <v>86</v>
      </c>
      <c r="D285" s="230"/>
      <c r="E285" s="239" t="s">
        <v>88</v>
      </c>
      <c r="F285" s="241"/>
      <c r="G285" s="32" t="s">
        <v>95</v>
      </c>
      <c r="H285" s="2"/>
    </row>
    <row r="286" spans="1:8" ht="35.1" customHeight="1">
      <c r="A286" s="22"/>
      <c r="B286" s="29" t="s">
        <v>79</v>
      </c>
      <c r="C286" s="229" t="s">
        <v>87</v>
      </c>
      <c r="D286" s="230"/>
      <c r="E286" s="263" t="s">
        <v>89</v>
      </c>
      <c r="F286" s="265"/>
      <c r="G286" s="32" t="s">
        <v>96</v>
      </c>
      <c r="H286" s="2"/>
    </row>
    <row r="287" spans="1:8" ht="35.1" customHeight="1">
      <c r="A287" s="22"/>
      <c r="B287" s="29" t="s">
        <v>150</v>
      </c>
      <c r="C287" s="229" t="s">
        <v>151</v>
      </c>
      <c r="D287" s="230"/>
      <c r="E287" s="239" t="s">
        <v>91</v>
      </c>
      <c r="F287" s="241"/>
      <c r="G287" s="70" t="s">
        <v>152</v>
      </c>
      <c r="H287" s="2"/>
    </row>
    <row r="288" spans="1:8" ht="26.25" customHeight="1">
      <c r="A288" s="239" t="s">
        <v>67</v>
      </c>
      <c r="B288" s="240"/>
      <c r="C288" s="240"/>
      <c r="D288" s="240"/>
      <c r="E288" s="240"/>
      <c r="F288" s="240"/>
      <c r="G288" s="241"/>
      <c r="H288" s="2"/>
    </row>
    <row r="289" spans="1:8" ht="21" customHeight="1">
      <c r="A289" s="219" t="s">
        <v>110</v>
      </c>
      <c r="B289" s="220"/>
      <c r="C289" s="220"/>
      <c r="D289" s="220"/>
      <c r="E289" s="220"/>
      <c r="F289" s="220"/>
      <c r="G289" s="221"/>
      <c r="H289" s="2"/>
    </row>
    <row r="290" spans="1:8" ht="24" customHeight="1">
      <c r="A290" s="310" t="s">
        <v>41</v>
      </c>
      <c r="B290" s="311"/>
      <c r="C290" s="113" t="s">
        <v>42</v>
      </c>
      <c r="D290" s="222" t="s">
        <v>43</v>
      </c>
      <c r="E290" s="223"/>
      <c r="F290" s="113" t="s">
        <v>36</v>
      </c>
      <c r="G290" s="114" t="s">
        <v>44</v>
      </c>
      <c r="H290" s="398"/>
    </row>
    <row r="291" spans="1:8" ht="30" customHeight="1">
      <c r="A291" s="229"/>
      <c r="B291" s="230"/>
      <c r="C291" s="22" t="s">
        <v>83</v>
      </c>
      <c r="D291" s="229"/>
      <c r="E291" s="230"/>
      <c r="F291" s="227" t="s">
        <v>183</v>
      </c>
      <c r="G291" s="228"/>
      <c r="H291" s="398"/>
    </row>
    <row r="292" spans="1:8" ht="30" customHeight="1">
      <c r="A292" s="229"/>
      <c r="B292" s="230"/>
      <c r="C292" s="22" t="s">
        <v>83</v>
      </c>
      <c r="D292" s="229"/>
      <c r="E292" s="230"/>
      <c r="F292" s="227" t="s">
        <v>184</v>
      </c>
      <c r="G292" s="228"/>
      <c r="H292" s="398"/>
    </row>
    <row r="293" spans="1:8" ht="30" customHeight="1">
      <c r="A293" s="229"/>
      <c r="B293" s="230"/>
      <c r="C293" s="22" t="s">
        <v>83</v>
      </c>
      <c r="D293" s="229"/>
      <c r="E293" s="230"/>
      <c r="F293" s="227" t="s">
        <v>185</v>
      </c>
      <c r="G293" s="228"/>
      <c r="H293" s="398"/>
    </row>
    <row r="294" spans="1:8" ht="30" customHeight="1">
      <c r="A294" s="229"/>
      <c r="B294" s="230"/>
      <c r="C294" s="22" t="s">
        <v>85</v>
      </c>
      <c r="D294" s="229"/>
      <c r="E294" s="230"/>
      <c r="F294" s="227" t="s">
        <v>186</v>
      </c>
      <c r="G294" s="228"/>
      <c r="H294" s="398"/>
    </row>
    <row r="295" spans="1:8" ht="30" customHeight="1">
      <c r="A295" s="229"/>
      <c r="B295" s="230"/>
      <c r="C295" s="22" t="s">
        <v>85</v>
      </c>
      <c r="D295" s="229"/>
      <c r="E295" s="230"/>
      <c r="F295" s="227" t="s">
        <v>187</v>
      </c>
      <c r="G295" s="228"/>
      <c r="H295" s="398"/>
    </row>
    <row r="296" spans="1:8" ht="30" customHeight="1">
      <c r="A296" s="229"/>
      <c r="B296" s="230"/>
      <c r="C296" s="22" t="s">
        <v>85</v>
      </c>
      <c r="D296" s="229"/>
      <c r="E296" s="230"/>
      <c r="F296" s="227" t="s">
        <v>188</v>
      </c>
      <c r="G296" s="228"/>
      <c r="H296" s="398"/>
    </row>
    <row r="297" spans="1:8" ht="30" customHeight="1">
      <c r="A297" s="229"/>
      <c r="B297" s="230"/>
      <c r="C297" s="22" t="s">
        <v>189</v>
      </c>
      <c r="D297" s="229"/>
      <c r="E297" s="230"/>
      <c r="F297" s="227" t="s">
        <v>190</v>
      </c>
      <c r="G297" s="228"/>
      <c r="H297" s="398"/>
    </row>
    <row r="298" spans="1:8" ht="22.5" customHeight="1">
      <c r="A298" s="239" t="s">
        <v>67</v>
      </c>
      <c r="B298" s="240"/>
      <c r="C298" s="240"/>
      <c r="D298" s="240"/>
      <c r="E298" s="240"/>
      <c r="F298" s="240"/>
      <c r="G298" s="241"/>
      <c r="H298" s="398"/>
    </row>
    <row r="299" spans="1:8" ht="15.75">
      <c r="A299" s="5"/>
      <c r="B299" s="5"/>
      <c r="C299" s="5"/>
      <c r="D299" s="5"/>
      <c r="E299" s="194"/>
      <c r="F299" s="2"/>
      <c r="G299" s="2"/>
      <c r="H299" s="2"/>
    </row>
    <row r="300" spans="1:8" ht="15.75">
      <c r="A300" s="255" t="s">
        <v>111</v>
      </c>
      <c r="B300" s="256"/>
      <c r="C300" s="256"/>
      <c r="D300" s="256"/>
      <c r="E300" s="256"/>
      <c r="F300" s="256"/>
      <c r="G300" s="257"/>
      <c r="H300" s="2"/>
    </row>
    <row r="301" spans="1:8" ht="84" customHeight="1">
      <c r="A301" s="113" t="s">
        <v>129</v>
      </c>
      <c r="B301" s="113" t="s">
        <v>130</v>
      </c>
      <c r="C301" s="113" t="s">
        <v>131</v>
      </c>
      <c r="D301" s="222" t="s">
        <v>132</v>
      </c>
      <c r="E301" s="242"/>
      <c r="F301" s="223"/>
      <c r="G301" s="113" t="s">
        <v>24</v>
      </c>
      <c r="H301" s="397"/>
    </row>
    <row r="302" spans="1:8" ht="15" customHeight="1">
      <c r="A302" s="22"/>
      <c r="B302" s="99"/>
      <c r="C302" s="99"/>
      <c r="D302" s="243"/>
      <c r="E302" s="244"/>
      <c r="F302" s="245"/>
      <c r="G302" s="80"/>
      <c r="H302" s="397"/>
    </row>
    <row r="303" spans="1:8" ht="15.75">
      <c r="A303" s="22"/>
      <c r="B303" s="103"/>
      <c r="C303" s="55"/>
      <c r="D303" s="246"/>
      <c r="E303" s="247"/>
      <c r="F303" s="248"/>
      <c r="G303" s="56"/>
      <c r="H303" s="397"/>
    </row>
    <row r="304" spans="1:8" ht="15.75">
      <c r="A304" s="96"/>
      <c r="B304" s="26"/>
      <c r="C304" s="55"/>
      <c r="D304" s="246"/>
      <c r="E304" s="247"/>
      <c r="F304" s="248"/>
      <c r="G304" s="56"/>
      <c r="H304" s="397"/>
    </row>
    <row r="305" spans="1:8" ht="22.5" customHeight="1">
      <c r="A305" s="239" t="s">
        <v>67</v>
      </c>
      <c r="B305" s="240"/>
      <c r="C305" s="240"/>
      <c r="D305" s="240"/>
      <c r="E305" s="240"/>
      <c r="F305" s="240"/>
      <c r="G305" s="241"/>
      <c r="H305" s="397"/>
    </row>
    <row r="306" spans="1:8" s="8" customFormat="1" ht="15.75">
      <c r="A306" s="6"/>
      <c r="B306" s="6"/>
      <c r="C306" s="6"/>
      <c r="D306" s="6"/>
      <c r="E306" s="189"/>
      <c r="F306" s="6"/>
      <c r="G306" s="6"/>
      <c r="H306" s="7"/>
    </row>
    <row r="307" spans="1:8" ht="18.75">
      <c r="A307" s="249" t="s">
        <v>112</v>
      </c>
      <c r="B307" s="250"/>
      <c r="C307" s="250"/>
      <c r="D307" s="250"/>
      <c r="E307" s="250"/>
      <c r="F307" s="250"/>
      <c r="G307" s="251"/>
      <c r="H307" s="2"/>
    </row>
    <row r="308" spans="1:8" ht="16.5">
      <c r="A308" s="252" t="s">
        <v>113</v>
      </c>
      <c r="B308" s="253"/>
      <c r="C308" s="253"/>
      <c r="D308" s="253"/>
      <c r="E308" s="253"/>
      <c r="F308" s="253"/>
      <c r="G308" s="254"/>
      <c r="H308" s="397"/>
    </row>
    <row r="309" spans="1:8" ht="15.75">
      <c r="A309" s="268" t="s">
        <v>114</v>
      </c>
      <c r="B309" s="270"/>
      <c r="C309" s="268" t="s">
        <v>115</v>
      </c>
      <c r="D309" s="269"/>
      <c r="E309" s="270"/>
      <c r="F309" s="271" t="s">
        <v>116</v>
      </c>
      <c r="G309" s="272"/>
      <c r="H309" s="397"/>
    </row>
    <row r="310" spans="1:8" ht="24.75" customHeight="1">
      <c r="A310" s="236"/>
      <c r="B310" s="238"/>
      <c r="C310" s="277"/>
      <c r="D310" s="278"/>
      <c r="E310" s="279"/>
      <c r="F310" s="275"/>
      <c r="G310" s="276"/>
      <c r="H310" s="397"/>
    </row>
    <row r="311" spans="1:8" ht="21.75" customHeight="1">
      <c r="A311" s="236"/>
      <c r="B311" s="238"/>
      <c r="C311" s="236"/>
      <c r="D311" s="237"/>
      <c r="E311" s="238"/>
      <c r="F311" s="280"/>
      <c r="G311" s="281"/>
      <c r="H311" s="397"/>
    </row>
    <row r="312" spans="1:8" ht="27" customHeight="1">
      <c r="A312" s="239" t="s">
        <v>67</v>
      </c>
      <c r="B312" s="240"/>
      <c r="C312" s="240"/>
      <c r="D312" s="240"/>
      <c r="E312" s="240"/>
      <c r="F312" s="240"/>
      <c r="G312" s="241"/>
      <c r="H312" s="397"/>
    </row>
    <row r="313" spans="1:8" ht="15.75">
      <c r="A313" s="52"/>
      <c r="B313" s="53"/>
      <c r="C313" s="11"/>
      <c r="D313" s="11"/>
      <c r="E313" s="54"/>
      <c r="F313" s="54"/>
      <c r="G313" s="54"/>
      <c r="H313" s="2"/>
    </row>
    <row r="314" spans="1:8" ht="16.5">
      <c r="A314" s="216" t="s">
        <v>117</v>
      </c>
      <c r="B314" s="217"/>
      <c r="C314" s="217"/>
      <c r="D314" s="217"/>
      <c r="E314" s="217"/>
      <c r="F314" s="217"/>
      <c r="G314" s="218"/>
      <c r="H314" s="2"/>
    </row>
    <row r="315" spans="1:8" ht="31.5">
      <c r="A315" s="113" t="s">
        <v>118</v>
      </c>
      <c r="B315" s="114" t="s">
        <v>119</v>
      </c>
      <c r="C315" s="219" t="s">
        <v>120</v>
      </c>
      <c r="D315" s="220"/>
      <c r="E315" s="221"/>
      <c r="F315" s="113" t="s">
        <v>121</v>
      </c>
      <c r="G315" s="113" t="s">
        <v>122</v>
      </c>
      <c r="H315" s="397"/>
    </row>
    <row r="316" spans="1:8" ht="15.75">
      <c r="A316" s="24" t="s">
        <v>176</v>
      </c>
      <c r="B316" s="98" t="s">
        <v>164</v>
      </c>
      <c r="C316" s="208"/>
      <c r="D316" s="209"/>
      <c r="E316" s="210"/>
      <c r="F316" s="68"/>
      <c r="G316" s="69"/>
      <c r="H316" s="397"/>
    </row>
    <row r="317" spans="1:8" ht="15.75">
      <c r="A317" s="24" t="s">
        <v>177</v>
      </c>
      <c r="B317" s="98" t="s">
        <v>164</v>
      </c>
      <c r="C317" s="208"/>
      <c r="D317" s="209"/>
      <c r="E317" s="210"/>
      <c r="F317" s="68"/>
      <c r="G317" s="69"/>
      <c r="H317" s="397"/>
    </row>
    <row r="318" spans="1:8" ht="15.75">
      <c r="A318" s="24" t="s">
        <v>178</v>
      </c>
      <c r="B318" s="98" t="s">
        <v>164</v>
      </c>
      <c r="C318" s="208"/>
      <c r="D318" s="209"/>
      <c r="E318" s="210"/>
      <c r="F318" s="68"/>
      <c r="G318" s="69"/>
      <c r="H318" s="397"/>
    </row>
    <row r="319" spans="1:8" ht="16.5" customHeight="1">
      <c r="A319" s="239" t="s">
        <v>67</v>
      </c>
      <c r="B319" s="240"/>
      <c r="C319" s="240"/>
      <c r="D319" s="240"/>
      <c r="E319" s="240"/>
      <c r="F319" s="240"/>
      <c r="G319" s="241"/>
      <c r="H319" s="397"/>
    </row>
    <row r="320" spans="1:8" ht="15.75">
      <c r="A320" s="52"/>
      <c r="B320" s="53"/>
      <c r="C320" s="11"/>
      <c r="D320" s="11"/>
      <c r="E320" s="54"/>
      <c r="F320" s="54"/>
      <c r="G320" s="54"/>
      <c r="H320" s="2"/>
    </row>
    <row r="321" spans="1:8" ht="18.75">
      <c r="A321" s="249" t="s">
        <v>123</v>
      </c>
      <c r="B321" s="250"/>
      <c r="C321" s="250"/>
      <c r="D321" s="250"/>
      <c r="E321" s="250"/>
      <c r="F321" s="250"/>
      <c r="G321" s="251"/>
      <c r="H321" s="397"/>
    </row>
    <row r="322" spans="1:8" ht="16.5">
      <c r="A322" s="252" t="s">
        <v>124</v>
      </c>
      <c r="B322" s="253"/>
      <c r="C322" s="253"/>
      <c r="D322" s="253"/>
      <c r="E322" s="253"/>
      <c r="F322" s="253"/>
      <c r="G322" s="254"/>
      <c r="H322" s="397"/>
    </row>
    <row r="323" spans="1:8" ht="29.25" customHeight="1">
      <c r="A323" s="114" t="s">
        <v>45</v>
      </c>
      <c r="B323" s="116" t="s">
        <v>46</v>
      </c>
      <c r="C323" s="219" t="s">
        <v>19</v>
      </c>
      <c r="D323" s="220"/>
      <c r="E323" s="221"/>
      <c r="F323" s="113" t="s">
        <v>47</v>
      </c>
      <c r="G323" s="113" t="s">
        <v>65</v>
      </c>
      <c r="H323" s="397"/>
    </row>
    <row r="324" spans="1:8" ht="15.75">
      <c r="A324" s="98" t="s">
        <v>164</v>
      </c>
      <c r="B324" s="95" t="s">
        <v>176</v>
      </c>
      <c r="C324" s="208" t="s">
        <v>164</v>
      </c>
      <c r="D324" s="209"/>
      <c r="E324" s="210"/>
      <c r="F324" s="208" t="s">
        <v>164</v>
      </c>
      <c r="G324" s="210"/>
      <c r="H324" s="397"/>
    </row>
    <row r="325" spans="1:8" ht="15.75">
      <c r="A325" s="98" t="s">
        <v>164</v>
      </c>
      <c r="B325" s="95" t="s">
        <v>177</v>
      </c>
      <c r="C325" s="208" t="s">
        <v>164</v>
      </c>
      <c r="D325" s="209"/>
      <c r="E325" s="210"/>
      <c r="F325" s="208" t="s">
        <v>164</v>
      </c>
      <c r="G325" s="210"/>
      <c r="H325" s="397"/>
    </row>
    <row r="326" spans="1:8" ht="15.75">
      <c r="A326" s="98" t="s">
        <v>164</v>
      </c>
      <c r="B326" s="95" t="s">
        <v>178</v>
      </c>
      <c r="C326" s="208" t="s">
        <v>164</v>
      </c>
      <c r="D326" s="209"/>
      <c r="E326" s="210"/>
      <c r="F326" s="208" t="s">
        <v>164</v>
      </c>
      <c r="G326" s="210"/>
      <c r="H326" s="2"/>
    </row>
    <row r="327" spans="1:8" ht="20.25" customHeight="1">
      <c r="A327" s="239" t="s">
        <v>67</v>
      </c>
      <c r="B327" s="240"/>
      <c r="C327" s="240"/>
      <c r="D327" s="240"/>
      <c r="E327" s="240"/>
      <c r="F327" s="240"/>
      <c r="G327" s="241"/>
      <c r="H327" s="2"/>
    </row>
    <row r="328" spans="1:8" ht="15.75">
      <c r="A328" s="52"/>
      <c r="B328" s="53"/>
      <c r="C328" s="11"/>
      <c r="D328" s="11"/>
      <c r="E328" s="54"/>
      <c r="F328" s="54"/>
      <c r="G328" s="54"/>
      <c r="H328" s="2"/>
    </row>
    <row r="329" spans="1:8" ht="15.75">
      <c r="A329" s="52"/>
      <c r="B329" s="53"/>
      <c r="C329" s="11"/>
      <c r="D329" s="11"/>
      <c r="E329" s="54"/>
      <c r="F329" s="54"/>
      <c r="G329" s="54"/>
      <c r="H329" s="2"/>
    </row>
    <row r="330" spans="1:8" ht="18.75">
      <c r="A330" s="249" t="s">
        <v>125</v>
      </c>
      <c r="B330" s="250"/>
      <c r="C330" s="250"/>
      <c r="D330" s="250"/>
      <c r="E330" s="250"/>
      <c r="F330" s="250"/>
      <c r="G330" s="251"/>
      <c r="H330" s="2"/>
    </row>
    <row r="331" spans="1:8" ht="16.5">
      <c r="A331" s="252" t="s">
        <v>126</v>
      </c>
      <c r="B331" s="253"/>
      <c r="C331" s="253"/>
      <c r="D331" s="253"/>
      <c r="E331" s="253"/>
      <c r="F331" s="253"/>
      <c r="G331" s="254"/>
      <c r="H331" s="2"/>
    </row>
    <row r="332" spans="1:8" ht="16.5">
      <c r="A332" s="216" t="s">
        <v>48</v>
      </c>
      <c r="B332" s="217"/>
      <c r="C332" s="217"/>
      <c r="D332" s="217"/>
      <c r="E332" s="217"/>
      <c r="F332" s="217"/>
      <c r="G332" s="218"/>
      <c r="H332" s="2"/>
    </row>
    <row r="333" spans="1:8" ht="15.75" customHeight="1">
      <c r="A333" s="114" t="s">
        <v>66</v>
      </c>
      <c r="B333" s="116" t="s">
        <v>63</v>
      </c>
      <c r="C333" s="219" t="s">
        <v>19</v>
      </c>
      <c r="D333" s="220"/>
      <c r="E333" s="221"/>
      <c r="F333" s="222" t="s">
        <v>49</v>
      </c>
      <c r="G333" s="223"/>
      <c r="H333" s="2"/>
    </row>
    <row r="334" spans="1:8" ht="15.75" customHeight="1">
      <c r="A334" s="24" t="s">
        <v>268</v>
      </c>
      <c r="B334" s="76">
        <v>45602</v>
      </c>
      <c r="C334" s="224" t="s">
        <v>267</v>
      </c>
      <c r="D334" s="225"/>
      <c r="E334" s="226"/>
      <c r="F334" s="234" t="s">
        <v>269</v>
      </c>
      <c r="G334" s="235"/>
      <c r="H334" s="2"/>
    </row>
    <row r="335" spans="1:8" ht="15.75" customHeight="1">
      <c r="A335" s="205" t="s">
        <v>472</v>
      </c>
      <c r="B335" s="206">
        <v>45632</v>
      </c>
      <c r="C335" s="231" t="s">
        <v>473</v>
      </c>
      <c r="D335" s="232"/>
      <c r="E335" s="233"/>
      <c r="F335" s="234" t="s">
        <v>474</v>
      </c>
      <c r="G335" s="235"/>
      <c r="H335" s="2"/>
    </row>
    <row r="336" spans="1:8" ht="15.75" customHeight="1">
      <c r="A336" s="205" t="s">
        <v>475</v>
      </c>
      <c r="B336" s="206">
        <v>45649</v>
      </c>
      <c r="C336" s="207" t="s">
        <v>473</v>
      </c>
      <c r="D336" s="186"/>
      <c r="E336" s="187"/>
      <c r="F336" s="234" t="s">
        <v>476</v>
      </c>
      <c r="G336" s="235"/>
      <c r="H336" s="2"/>
    </row>
    <row r="337" spans="1:8" ht="15.75" customHeight="1">
      <c r="A337" s="205" t="s">
        <v>477</v>
      </c>
      <c r="B337" s="206">
        <v>45656</v>
      </c>
      <c r="C337" s="231" t="s">
        <v>478</v>
      </c>
      <c r="D337" s="375"/>
      <c r="E337" s="376"/>
      <c r="F337" s="234" t="s">
        <v>479</v>
      </c>
      <c r="G337" s="235"/>
      <c r="H337" s="2"/>
    </row>
    <row r="338" spans="1:8" ht="15.75">
      <c r="A338" s="99"/>
      <c r="B338" s="87"/>
      <c r="C338" s="211"/>
      <c r="D338" s="212"/>
      <c r="E338" s="213"/>
      <c r="F338" s="214"/>
      <c r="G338" s="215"/>
      <c r="H338" s="2"/>
    </row>
    <row r="339" spans="1:8" ht="26.25" customHeight="1">
      <c r="A339" s="239" t="s">
        <v>67</v>
      </c>
      <c r="B339" s="240"/>
      <c r="C339" s="240"/>
      <c r="D339" s="240"/>
      <c r="E339" s="240"/>
      <c r="F339" s="240"/>
      <c r="G339" s="241"/>
      <c r="H339" s="2"/>
    </row>
    <row r="340" spans="1:8" ht="15.75">
      <c r="A340" s="4"/>
      <c r="B340" s="2"/>
      <c r="C340" s="2"/>
      <c r="D340" s="2"/>
      <c r="E340" s="194"/>
      <c r="F340" s="2"/>
      <c r="G340" s="2"/>
      <c r="H340" s="2"/>
    </row>
    <row r="341" spans="1:8" s="1" customFormat="1" ht="16.5">
      <c r="A341" s="216" t="s">
        <v>50</v>
      </c>
      <c r="B341" s="217"/>
      <c r="C341" s="217"/>
      <c r="D341" s="217"/>
      <c r="E341" s="217"/>
      <c r="F341" s="217"/>
      <c r="G341" s="218"/>
      <c r="H341" s="3"/>
    </row>
    <row r="342" spans="1:8" s="1" customFormat="1" ht="15.75" customHeight="1">
      <c r="A342" s="114" t="s">
        <v>66</v>
      </c>
      <c r="B342" s="116" t="s">
        <v>63</v>
      </c>
      <c r="C342" s="219" t="s">
        <v>19</v>
      </c>
      <c r="D342" s="220"/>
      <c r="E342" s="221"/>
      <c r="F342" s="222" t="s">
        <v>49</v>
      </c>
      <c r="G342" s="223"/>
      <c r="H342" s="3"/>
    </row>
    <row r="343" spans="1:8" ht="15.75" customHeight="1">
      <c r="A343" s="23"/>
      <c r="B343" s="76">
        <v>45575</v>
      </c>
      <c r="C343" s="224" t="s">
        <v>263</v>
      </c>
      <c r="D343" s="225"/>
      <c r="E343" s="226"/>
      <c r="F343" s="234" t="s">
        <v>262</v>
      </c>
      <c r="G343" s="235"/>
      <c r="H343" s="2"/>
    </row>
    <row r="344" spans="1:8" ht="27.75" customHeight="1">
      <c r="A344" s="24" t="s">
        <v>266</v>
      </c>
      <c r="B344" s="76">
        <v>45575</v>
      </c>
      <c r="C344" s="211" t="s">
        <v>265</v>
      </c>
      <c r="D344" s="212"/>
      <c r="E344" s="213"/>
      <c r="F344" s="234" t="s">
        <v>264</v>
      </c>
      <c r="G344" s="235"/>
      <c r="H344" s="2"/>
    </row>
    <row r="345" spans="1:8" ht="15.75" customHeight="1">
      <c r="A345" s="39"/>
      <c r="B345" s="28"/>
      <c r="C345" s="224"/>
      <c r="D345" s="225"/>
      <c r="E345" s="226"/>
      <c r="F345" s="227"/>
      <c r="G345" s="228"/>
      <c r="H345" s="2"/>
    </row>
    <row r="346" spans="1:8" ht="28.5" customHeight="1">
      <c r="A346" s="239" t="s">
        <v>67</v>
      </c>
      <c r="B346" s="240"/>
      <c r="C346" s="240"/>
      <c r="D346" s="240"/>
      <c r="E346" s="240"/>
      <c r="F346" s="240"/>
      <c r="G346" s="241"/>
      <c r="H346" s="2"/>
    </row>
    <row r="347" spans="1:8" ht="15.75">
      <c r="A347" s="4"/>
      <c r="B347" s="2"/>
      <c r="C347" s="2"/>
      <c r="D347" s="2"/>
      <c r="E347" s="194"/>
      <c r="F347" s="2"/>
      <c r="G347" s="2"/>
      <c r="H347" s="2"/>
    </row>
    <row r="348" spans="1:8" ht="16.5">
      <c r="A348" s="216" t="s">
        <v>51</v>
      </c>
      <c r="B348" s="217"/>
      <c r="C348" s="217"/>
      <c r="D348" s="217"/>
      <c r="E348" s="217"/>
      <c r="F348" s="217"/>
      <c r="G348" s="218"/>
      <c r="H348" s="2"/>
    </row>
    <row r="349" spans="1:8" ht="15.75" customHeight="1">
      <c r="A349" s="114" t="s">
        <v>66</v>
      </c>
      <c r="B349" s="116" t="s">
        <v>63</v>
      </c>
      <c r="C349" s="219" t="s">
        <v>19</v>
      </c>
      <c r="D349" s="220"/>
      <c r="E349" s="221"/>
      <c r="F349" s="222" t="s">
        <v>49</v>
      </c>
      <c r="G349" s="223"/>
      <c r="H349" s="2"/>
    </row>
    <row r="350" spans="1:8" ht="15.75">
      <c r="A350" s="24"/>
      <c r="B350" s="76"/>
      <c r="C350" s="263"/>
      <c r="D350" s="264"/>
      <c r="E350" s="265"/>
      <c r="F350" s="266"/>
      <c r="G350" s="267"/>
      <c r="H350" s="2"/>
    </row>
    <row r="351" spans="1:8" ht="15.75">
      <c r="A351" s="24"/>
      <c r="B351" s="25"/>
      <c r="C351" s="258"/>
      <c r="D351" s="259"/>
      <c r="E351" s="260"/>
      <c r="F351" s="261"/>
      <c r="G351" s="262"/>
      <c r="H351" s="2"/>
    </row>
    <row r="352" spans="1:8" ht="22.5" customHeight="1">
      <c r="A352" s="239" t="s">
        <v>67</v>
      </c>
      <c r="B352" s="240"/>
      <c r="C352" s="240"/>
      <c r="D352" s="240"/>
      <c r="E352" s="240"/>
      <c r="F352" s="240"/>
      <c r="G352" s="241"/>
      <c r="H352" s="2"/>
    </row>
    <row r="353" spans="1:8" ht="15.75">
      <c r="A353" s="4"/>
      <c r="B353" s="2"/>
      <c r="C353" s="2"/>
      <c r="D353" s="2"/>
      <c r="E353" s="194"/>
      <c r="F353" s="2"/>
      <c r="G353" s="2"/>
      <c r="H353" s="2"/>
    </row>
    <row r="354" spans="1:8" ht="16.5">
      <c r="A354" s="216" t="s">
        <v>52</v>
      </c>
      <c r="B354" s="217"/>
      <c r="C354" s="217"/>
      <c r="D354" s="217"/>
      <c r="E354" s="217"/>
      <c r="F354" s="217"/>
      <c r="G354" s="218"/>
      <c r="H354" s="2"/>
    </row>
    <row r="355" spans="1:8" ht="15.75" customHeight="1">
      <c r="A355" s="114" t="s">
        <v>66</v>
      </c>
      <c r="B355" s="116" t="s">
        <v>63</v>
      </c>
      <c r="C355" s="219" t="s">
        <v>19</v>
      </c>
      <c r="D355" s="220"/>
      <c r="E355" s="221"/>
      <c r="F355" s="222" t="s">
        <v>49</v>
      </c>
      <c r="G355" s="223"/>
      <c r="H355" s="2"/>
    </row>
    <row r="356" spans="1:8" ht="15.75">
      <c r="A356" s="74"/>
      <c r="B356" s="38"/>
      <c r="C356" s="224"/>
      <c r="D356" s="225"/>
      <c r="E356" s="226"/>
      <c r="F356" s="214"/>
      <c r="G356" s="215"/>
      <c r="H356" s="2"/>
    </row>
    <row r="357" spans="1:8" ht="15.75">
      <c r="A357" s="39"/>
      <c r="B357" s="38"/>
      <c r="C357" s="208" t="s">
        <v>164</v>
      </c>
      <c r="D357" s="209"/>
      <c r="E357" s="210"/>
      <c r="F357" s="214"/>
      <c r="G357" s="215"/>
      <c r="H357" s="2"/>
    </row>
    <row r="358" spans="1:8" ht="23.25" customHeight="1">
      <c r="A358" s="239" t="s">
        <v>67</v>
      </c>
      <c r="B358" s="240"/>
      <c r="C358" s="240"/>
      <c r="D358" s="240"/>
      <c r="E358" s="240"/>
      <c r="F358" s="240"/>
      <c r="G358" s="241"/>
      <c r="H358" s="2"/>
    </row>
    <row r="359" spans="1:8" ht="17.25" customHeight="1">
      <c r="A359" s="5"/>
      <c r="B359" s="11"/>
      <c r="C359" s="11"/>
      <c r="D359" s="11"/>
      <c r="E359" s="54"/>
      <c r="F359" s="11"/>
      <c r="G359" s="11"/>
      <c r="H359" s="2"/>
    </row>
    <row r="360" spans="1:8" ht="15.75">
      <c r="A360" s="255" t="s">
        <v>53</v>
      </c>
      <c r="B360" s="256"/>
      <c r="C360" s="256"/>
      <c r="D360" s="256"/>
      <c r="E360" s="256"/>
      <c r="F360" s="256"/>
      <c r="G360" s="257"/>
      <c r="H360" s="2"/>
    </row>
    <row r="361" spans="1:8" ht="15.75" customHeight="1">
      <c r="A361" s="117" t="s">
        <v>4</v>
      </c>
      <c r="B361" s="109" t="s">
        <v>63</v>
      </c>
      <c r="C361" s="219" t="s">
        <v>19</v>
      </c>
      <c r="D361" s="220"/>
      <c r="E361" s="221"/>
      <c r="F361" s="373" t="s">
        <v>54</v>
      </c>
      <c r="G361" s="374"/>
      <c r="H361" s="2"/>
    </row>
    <row r="362" spans="1:8" ht="15.75">
      <c r="A362" s="23"/>
      <c r="B362" s="28"/>
      <c r="C362" s="224"/>
      <c r="D362" s="225"/>
      <c r="E362" s="226"/>
      <c r="F362" s="214"/>
      <c r="G362" s="215"/>
      <c r="H362" s="2"/>
    </row>
    <row r="363" spans="1:8" ht="15.75">
      <c r="A363" s="24"/>
      <c r="B363" s="28"/>
      <c r="C363" s="208" t="s">
        <v>164</v>
      </c>
      <c r="D363" s="209"/>
      <c r="E363" s="210"/>
      <c r="F363" s="273"/>
      <c r="G363" s="274"/>
      <c r="H363" s="2"/>
    </row>
    <row r="364" spans="1:8" ht="15.75">
      <c r="A364" s="24"/>
      <c r="B364" s="25"/>
      <c r="C364" s="239"/>
      <c r="D364" s="240"/>
      <c r="E364" s="241"/>
      <c r="F364" s="239"/>
      <c r="G364" s="241"/>
      <c r="H364" s="2"/>
    </row>
    <row r="365" spans="1:8" ht="21" customHeight="1">
      <c r="A365" s="239" t="s">
        <v>67</v>
      </c>
      <c r="B365" s="240"/>
      <c r="C365" s="240"/>
      <c r="D365" s="240"/>
      <c r="E365" s="240"/>
      <c r="F365" s="240"/>
      <c r="G365" s="241"/>
      <c r="H365" s="2"/>
    </row>
    <row r="366" spans="1:8" ht="21" customHeight="1">
      <c r="A366" s="5"/>
      <c r="B366" s="11"/>
      <c r="C366" s="11"/>
      <c r="D366" s="11"/>
      <c r="E366" s="54"/>
      <c r="F366" s="11"/>
      <c r="G366" s="11"/>
      <c r="H366" s="2"/>
    </row>
    <row r="367" spans="1:8" ht="16.5">
      <c r="A367" s="216" t="s">
        <v>127</v>
      </c>
      <c r="B367" s="217"/>
      <c r="C367" s="217"/>
      <c r="D367" s="217"/>
      <c r="E367" s="217"/>
      <c r="F367" s="217"/>
      <c r="G367" s="218"/>
      <c r="H367" s="2"/>
    </row>
    <row r="368" spans="1:8" ht="15.75" customHeight="1">
      <c r="A368" s="119"/>
      <c r="B368" s="120" t="s">
        <v>55</v>
      </c>
      <c r="C368" s="121"/>
      <c r="D368" s="119"/>
      <c r="E368" s="115" t="s">
        <v>57</v>
      </c>
      <c r="F368" s="121"/>
      <c r="G368" s="122"/>
      <c r="H368" s="2"/>
    </row>
    <row r="369" spans="1:8" ht="15.75">
      <c r="A369" s="62"/>
      <c r="B369" s="63">
        <v>2019</v>
      </c>
      <c r="C369" s="64"/>
      <c r="D369" s="66"/>
      <c r="E369" s="197"/>
      <c r="F369" s="67">
        <v>1.96</v>
      </c>
      <c r="G369" s="65"/>
      <c r="H369" s="2"/>
    </row>
    <row r="370" spans="1:8" ht="15.75">
      <c r="A370" s="59"/>
      <c r="B370" s="60">
        <v>2020</v>
      </c>
      <c r="C370" s="61"/>
      <c r="D370" s="57"/>
      <c r="E370" s="198"/>
      <c r="F370" s="88">
        <v>2.34</v>
      </c>
      <c r="G370" s="58"/>
      <c r="H370" s="2"/>
    </row>
    <row r="371" spans="1:8" ht="15.75">
      <c r="A371" s="59"/>
      <c r="B371" s="60">
        <v>2021</v>
      </c>
      <c r="C371" s="61"/>
      <c r="D371" s="57"/>
      <c r="E371" s="198"/>
      <c r="F371" s="88">
        <v>2.5099999999999998</v>
      </c>
      <c r="G371" s="58"/>
      <c r="H371" s="2"/>
    </row>
    <row r="372" spans="1:8" ht="15.75">
      <c r="A372" s="59"/>
      <c r="B372" s="60">
        <v>2022</v>
      </c>
      <c r="C372" s="61"/>
      <c r="D372" s="57"/>
      <c r="E372" s="198"/>
      <c r="F372" s="88">
        <v>2.02</v>
      </c>
      <c r="G372" s="58"/>
      <c r="H372" s="2"/>
    </row>
    <row r="373" spans="1:8" ht="15.75">
      <c r="A373" s="59"/>
      <c r="B373" s="60">
        <v>2023</v>
      </c>
      <c r="C373" s="61"/>
      <c r="D373" s="57"/>
      <c r="E373" s="198"/>
      <c r="F373" s="88">
        <v>2.14</v>
      </c>
      <c r="G373" s="58"/>
      <c r="H373" s="2"/>
    </row>
    <row r="374" spans="1:8" ht="167.25" customHeight="1">
      <c r="A374" s="239"/>
      <c r="B374" s="240"/>
      <c r="C374" s="240"/>
      <c r="D374" s="240"/>
      <c r="E374" s="240"/>
      <c r="F374" s="240"/>
      <c r="G374" s="241"/>
      <c r="H374" s="2"/>
    </row>
    <row r="375" spans="1:8" ht="16.5">
      <c r="A375" s="216" t="s">
        <v>128</v>
      </c>
      <c r="B375" s="217"/>
      <c r="C375" s="217"/>
      <c r="D375" s="217"/>
      <c r="E375" s="217"/>
      <c r="F375" s="217"/>
      <c r="G375" s="218"/>
      <c r="H375" s="2"/>
    </row>
    <row r="376" spans="1:8" ht="318" customHeight="1">
      <c r="A376" s="377" t="s">
        <v>196</v>
      </c>
      <c r="B376" s="378"/>
      <c r="C376" s="378"/>
      <c r="D376" s="378"/>
      <c r="E376" s="378"/>
      <c r="F376" s="378"/>
      <c r="G376" s="379"/>
      <c r="H376" s="94"/>
    </row>
  </sheetData>
  <mergeCells count="254">
    <mergeCell ref="A126:A128"/>
    <mergeCell ref="A117:A118"/>
    <mergeCell ref="A115:A116"/>
    <mergeCell ref="A170:A171"/>
    <mergeCell ref="A174:A175"/>
    <mergeCell ref="A179:A180"/>
    <mergeCell ref="A181:A184"/>
    <mergeCell ref="A188:A189"/>
    <mergeCell ref="B141:B145"/>
    <mergeCell ref="B146:B152"/>
    <mergeCell ref="B153:B159"/>
    <mergeCell ref="B160:B164"/>
    <mergeCell ref="B165:B169"/>
    <mergeCell ref="B170:B171"/>
    <mergeCell ref="B174:B175"/>
    <mergeCell ref="B181:B184"/>
    <mergeCell ref="H321:H325"/>
    <mergeCell ref="H58:H64"/>
    <mergeCell ref="H52:H56"/>
    <mergeCell ref="H68:H69"/>
    <mergeCell ref="H78:H109"/>
    <mergeCell ref="H204:H217"/>
    <mergeCell ref="H308:H312"/>
    <mergeCell ref="H301:H305"/>
    <mergeCell ref="H290:H298"/>
    <mergeCell ref="H315:H319"/>
    <mergeCell ref="A376:G376"/>
    <mergeCell ref="E44:G46"/>
    <mergeCell ref="A271:G271"/>
    <mergeCell ref="G205:G270"/>
    <mergeCell ref="B270:C270"/>
    <mergeCell ref="A375:G375"/>
    <mergeCell ref="A367:G367"/>
    <mergeCell ref="A374:G374"/>
    <mergeCell ref="A319:G319"/>
    <mergeCell ref="A321:G321"/>
    <mergeCell ref="A322:G322"/>
    <mergeCell ref="C323:E323"/>
    <mergeCell ref="A312:G312"/>
    <mergeCell ref="A310:B310"/>
    <mergeCell ref="F362:G362"/>
    <mergeCell ref="A354:G354"/>
    <mergeCell ref="A330:G330"/>
    <mergeCell ref="A331:G331"/>
    <mergeCell ref="A332:G332"/>
    <mergeCell ref="F333:G333"/>
    <mergeCell ref="C362:E362"/>
    <mergeCell ref="C342:E342"/>
    <mergeCell ref="F357:G357"/>
    <mergeCell ref="C334:E334"/>
    <mergeCell ref="E24:G24"/>
    <mergeCell ref="F344:G344"/>
    <mergeCell ref="A300:G300"/>
    <mergeCell ref="F356:G356"/>
    <mergeCell ref="F361:G361"/>
    <mergeCell ref="A339:G339"/>
    <mergeCell ref="A309:B309"/>
    <mergeCell ref="C345:E345"/>
    <mergeCell ref="C356:E356"/>
    <mergeCell ref="F343:G343"/>
    <mergeCell ref="A346:G346"/>
    <mergeCell ref="A352:G352"/>
    <mergeCell ref="F324:G324"/>
    <mergeCell ref="F325:G325"/>
    <mergeCell ref="F326:G326"/>
    <mergeCell ref="A358:G358"/>
    <mergeCell ref="C357:E357"/>
    <mergeCell ref="F336:G336"/>
    <mergeCell ref="C337:E337"/>
    <mergeCell ref="F337:G337"/>
    <mergeCell ref="F141:F142"/>
    <mergeCell ref="G79:G193"/>
    <mergeCell ref="A146:A159"/>
    <mergeCell ref="A160:A169"/>
    <mergeCell ref="D20:E20"/>
    <mergeCell ref="A24:D24"/>
    <mergeCell ref="A25:D25"/>
    <mergeCell ref="A296:B296"/>
    <mergeCell ref="D296:E296"/>
    <mergeCell ref="A297:B297"/>
    <mergeCell ref="D297:E297"/>
    <mergeCell ref="C281:D281"/>
    <mergeCell ref="E281:F281"/>
    <mergeCell ref="A289:G289"/>
    <mergeCell ref="D290:E290"/>
    <mergeCell ref="E282:F282"/>
    <mergeCell ref="E283:F283"/>
    <mergeCell ref="E284:F284"/>
    <mergeCell ref="C282:D282"/>
    <mergeCell ref="C283:D283"/>
    <mergeCell ref="E285:F285"/>
    <mergeCell ref="A278:G278"/>
    <mergeCell ref="A26:D26"/>
    <mergeCell ref="E115:E116"/>
    <mergeCell ref="E117:E118"/>
    <mergeCell ref="F117:F118"/>
    <mergeCell ref="A141:A145"/>
    <mergeCell ref="A27:D27"/>
    <mergeCell ref="A30:G30"/>
    <mergeCell ref="A31:G31"/>
    <mergeCell ref="B45:D45"/>
    <mergeCell ref="B37:C37"/>
    <mergeCell ref="B17:C17"/>
    <mergeCell ref="D17:E17"/>
    <mergeCell ref="F17:G17"/>
    <mergeCell ref="B18:C18"/>
    <mergeCell ref="B19:C19"/>
    <mergeCell ref="B20:C20"/>
    <mergeCell ref="D21:E21"/>
    <mergeCell ref="D22:E22"/>
    <mergeCell ref="D23:E23"/>
    <mergeCell ref="B21:C21"/>
    <mergeCell ref="B22:C22"/>
    <mergeCell ref="B23:C23"/>
    <mergeCell ref="F23:G23"/>
    <mergeCell ref="F21:G21"/>
    <mergeCell ref="F22:G22"/>
    <mergeCell ref="F18:G18"/>
    <mergeCell ref="F19:G19"/>
    <mergeCell ref="F20:G20"/>
    <mergeCell ref="D18:E18"/>
    <mergeCell ref="D19:E19"/>
    <mergeCell ref="B46:D46"/>
    <mergeCell ref="A41:G41"/>
    <mergeCell ref="A42:G42"/>
    <mergeCell ref="B35:C35"/>
    <mergeCell ref="A38:G38"/>
    <mergeCell ref="B36:C36"/>
    <mergeCell ref="B43:D43"/>
    <mergeCell ref="E43:G43"/>
    <mergeCell ref="B44:D44"/>
    <mergeCell ref="E37:F37"/>
    <mergeCell ref="B55:D55"/>
    <mergeCell ref="A32:G32"/>
    <mergeCell ref="A33:G33"/>
    <mergeCell ref="A34:G34"/>
    <mergeCell ref="E35:F35"/>
    <mergeCell ref="E36:F36"/>
    <mergeCell ref="A4:G5"/>
    <mergeCell ref="A6:G6"/>
    <mergeCell ref="A9:G9"/>
    <mergeCell ref="A12:G12"/>
    <mergeCell ref="A14:G14"/>
    <mergeCell ref="B16:C16"/>
    <mergeCell ref="D16:E16"/>
    <mergeCell ref="F16:G16"/>
    <mergeCell ref="A10:G10"/>
    <mergeCell ref="A13:G13"/>
    <mergeCell ref="E25:G25"/>
    <mergeCell ref="E26:G26"/>
    <mergeCell ref="E27:G27"/>
    <mergeCell ref="A47:G47"/>
    <mergeCell ref="B52:D52"/>
    <mergeCell ref="E52:G52"/>
    <mergeCell ref="A51:G51"/>
    <mergeCell ref="E53:G55"/>
    <mergeCell ref="A56:G56"/>
    <mergeCell ref="G60:G63"/>
    <mergeCell ref="A70:G70"/>
    <mergeCell ref="A67:G67"/>
    <mergeCell ref="C62:D62"/>
    <mergeCell ref="E62:F62"/>
    <mergeCell ref="C63:D63"/>
    <mergeCell ref="E63:F63"/>
    <mergeCell ref="C60:D60"/>
    <mergeCell ref="E60:F60"/>
    <mergeCell ref="C61:D61"/>
    <mergeCell ref="E61:F61"/>
    <mergeCell ref="B53:D53"/>
    <mergeCell ref="B54:D54"/>
    <mergeCell ref="F310:G310"/>
    <mergeCell ref="C310:E310"/>
    <mergeCell ref="F311:G311"/>
    <mergeCell ref="F291:G291"/>
    <mergeCell ref="F292:G292"/>
    <mergeCell ref="F293:G293"/>
    <mergeCell ref="A77:G77"/>
    <mergeCell ref="A58:G58"/>
    <mergeCell ref="A64:G64"/>
    <mergeCell ref="C59:D59"/>
    <mergeCell ref="E59:F59"/>
    <mergeCell ref="A279:G279"/>
    <mergeCell ref="E286:F286"/>
    <mergeCell ref="E287:F287"/>
    <mergeCell ref="C284:D284"/>
    <mergeCell ref="A290:B290"/>
    <mergeCell ref="D291:E291"/>
    <mergeCell ref="A292:B292"/>
    <mergeCell ref="D292:E292"/>
    <mergeCell ref="C280:D280"/>
    <mergeCell ref="E280:F280"/>
    <mergeCell ref="C285:D285"/>
    <mergeCell ref="C286:D286"/>
    <mergeCell ref="C287:D287"/>
    <mergeCell ref="F296:G296"/>
    <mergeCell ref="F297:G297"/>
    <mergeCell ref="D302:F302"/>
    <mergeCell ref="D303:F303"/>
    <mergeCell ref="D304:F304"/>
    <mergeCell ref="A307:G307"/>
    <mergeCell ref="A308:G308"/>
    <mergeCell ref="A365:G365"/>
    <mergeCell ref="A288:G288"/>
    <mergeCell ref="A298:G298"/>
    <mergeCell ref="A305:G305"/>
    <mergeCell ref="C364:E364"/>
    <mergeCell ref="F364:G364"/>
    <mergeCell ref="A360:G360"/>
    <mergeCell ref="F355:G355"/>
    <mergeCell ref="C351:E351"/>
    <mergeCell ref="F351:G351"/>
    <mergeCell ref="C361:E361"/>
    <mergeCell ref="C350:E350"/>
    <mergeCell ref="F350:G350"/>
    <mergeCell ref="C309:E309"/>
    <mergeCell ref="F309:G309"/>
    <mergeCell ref="C355:E355"/>
    <mergeCell ref="A291:B291"/>
    <mergeCell ref="A293:B293"/>
    <mergeCell ref="A294:B294"/>
    <mergeCell ref="D294:E294"/>
    <mergeCell ref="A295:B295"/>
    <mergeCell ref="D295:E295"/>
    <mergeCell ref="D293:E293"/>
    <mergeCell ref="C335:E335"/>
    <mergeCell ref="F335:G335"/>
    <mergeCell ref="C311:E311"/>
    <mergeCell ref="C333:E333"/>
    <mergeCell ref="A314:G314"/>
    <mergeCell ref="C324:E324"/>
    <mergeCell ref="C325:E325"/>
    <mergeCell ref="C326:E326"/>
    <mergeCell ref="A327:G327"/>
    <mergeCell ref="C315:E315"/>
    <mergeCell ref="A311:B311"/>
    <mergeCell ref="C316:E316"/>
    <mergeCell ref="F334:G334"/>
    <mergeCell ref="C317:E317"/>
    <mergeCell ref="C318:E318"/>
    <mergeCell ref="D301:F301"/>
    <mergeCell ref="F294:G294"/>
    <mergeCell ref="F295:G295"/>
    <mergeCell ref="C363:E363"/>
    <mergeCell ref="C338:E338"/>
    <mergeCell ref="F338:G338"/>
    <mergeCell ref="A348:G348"/>
    <mergeCell ref="C349:E349"/>
    <mergeCell ref="F349:G349"/>
    <mergeCell ref="C343:E343"/>
    <mergeCell ref="F342:G342"/>
    <mergeCell ref="A341:G341"/>
    <mergeCell ref="F345:G345"/>
    <mergeCell ref="C344:E344"/>
    <mergeCell ref="F363:G363"/>
  </mergeCells>
  <phoneticPr fontId="18" type="noConversion"/>
  <hyperlinks>
    <hyperlink ref="G60" r:id="rId1" location="!/solicitud/list" xr:uid="{00000000-0004-0000-0000-000000000000}"/>
    <hyperlink ref="G282" r:id="rId2" xr:uid="{00000000-0004-0000-0000-000001000000}"/>
    <hyperlink ref="G283" r:id="rId3" xr:uid="{00000000-0004-0000-0000-000002000000}"/>
    <hyperlink ref="G284" r:id="rId4" xr:uid="{00000000-0004-0000-0000-000003000000}"/>
    <hyperlink ref="G285" r:id="rId5" xr:uid="{00000000-0004-0000-0000-000004000000}"/>
    <hyperlink ref="G286" r:id="rId6" xr:uid="{00000000-0004-0000-0000-000005000000}"/>
    <hyperlink ref="E53" r:id="rId7" xr:uid="{00000000-0004-0000-0000-000006000000}"/>
    <hyperlink ref="A32" r:id="rId8" display="https://drive.sen.gov.py/index.php/s/DyeME2LwLwLksw9" xr:uid="{00000000-0004-0000-0000-000007000000}"/>
    <hyperlink ref="A34" r:id="rId9" display="https://drive.sen.gov.py/index.php/s/DyeME2LwLwLksw9" xr:uid="{00000000-0004-0000-0000-000008000000}"/>
    <hyperlink ref="E44" r:id="rId10" xr:uid="{00000000-0004-0000-0000-000009000000}"/>
    <hyperlink ref="G79" r:id="rId11" xr:uid="{00000000-0004-0000-0000-00000A000000}"/>
    <hyperlink ref="G205" r:id="rId12" xr:uid="{00000000-0004-0000-0000-00000B000000}"/>
    <hyperlink ref="F291" r:id="rId13" xr:uid="{B61F4E08-FF22-49C7-8823-8061A8EFD843}"/>
    <hyperlink ref="F292" r:id="rId14" xr:uid="{80F06280-ACC9-438E-996A-645C6DE8CFAA}"/>
    <hyperlink ref="F293" r:id="rId15" xr:uid="{27CDDA93-8A77-400C-A5EF-D2EA068FA0E9}"/>
    <hyperlink ref="F294" r:id="rId16" xr:uid="{E7FC0049-660F-4584-92A4-715A78C5D53C}"/>
    <hyperlink ref="F295" r:id="rId17" xr:uid="{84F963A6-7860-4D71-A0EE-6570BAF599E4}"/>
    <hyperlink ref="F296" r:id="rId18" xr:uid="{3DEC704F-D778-4228-B57F-2E47DD789B69}"/>
    <hyperlink ref="F297" r:id="rId19" xr:uid="{0EBD5DAF-EC76-4F87-9C8F-1CAEAFFD8797}"/>
    <hyperlink ref="F343" r:id="rId20" xr:uid="{3E7A2109-C8F5-4A11-8A12-21AA8EF3138B}"/>
    <hyperlink ref="F344" r:id="rId21" xr:uid="{E3EE8B03-0CEB-4834-B474-1F7BEDE4D455}"/>
    <hyperlink ref="F334" r:id="rId22" xr:uid="{FF30B998-C8F1-4C80-B53B-7699D481E8AD}"/>
    <hyperlink ref="F335" r:id="rId23" xr:uid="{697AC244-9085-490E-8EFB-69BB2CBD1307}"/>
    <hyperlink ref="F336" r:id="rId24" xr:uid="{C10D25A6-30D5-4CD0-AAD0-89173EF3B5BB}"/>
    <hyperlink ref="F337" r:id="rId25" xr:uid="{638AEFAA-0D63-43F7-A741-7F2FC8A78191}"/>
  </hyperlinks>
  <pageMargins left="0.23622047244094491" right="0.23622047244094491" top="0.74803149606299213" bottom="0.74803149606299213" header="0.31496062992125984" footer="0.31496062992125984"/>
  <pageSetup paperSize="9" scale="70" orientation="landscape" horizontalDpi="300" verticalDpi="300" r:id="rId26"/>
  <headerFooter>
    <oddFooter>&amp;CPágina &amp;P</oddFooter>
  </headerFooter>
  <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DTIC</cp:lastModifiedBy>
  <cp:lastPrinted>2025-01-14T13:16:14Z</cp:lastPrinted>
  <dcterms:created xsi:type="dcterms:W3CDTF">2020-06-23T19:35:00Z</dcterms:created>
  <dcterms:modified xsi:type="dcterms:W3CDTF">2025-01-14T13:16:19Z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